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KTOP-9AFOALM\Municipios\Malinaltepec 2021-2024\Ejercicio 2023\Obras\"/>
    </mc:Choice>
  </mc:AlternateContent>
  <bookViews>
    <workbookView xWindow="0" yWindow="0" windowWidth="28800" windowHeight="11730"/>
  </bookViews>
  <sheets>
    <sheet name="LIC FINAL" sheetId="5" r:id="rId1"/>
    <sheet name="Hoja1" sheetId="7" r:id="rId2"/>
    <sheet name="FAEIMS" sheetId="6" r:id="rId3"/>
  </sheets>
  <definedNames>
    <definedName name="_xlnm._FilterDatabase" localSheetId="2" hidden="1">FAEIMS!$C$1:$C$7</definedName>
    <definedName name="_xlnm._FilterDatabase" localSheetId="0" hidden="1">'LIC FINAL'!$C$1:$C$47</definedName>
    <definedName name="_xlnm.Print_Area" localSheetId="0">'LIC FINAL'!$A$1:$AB$172</definedName>
    <definedName name="_xlnm.Print_Titles" localSheetId="2">FAEIMS!$A:$C,FAEIMS!$1:$3</definedName>
    <definedName name="_xlnm.Print_Titles" localSheetId="0">'LIC FINAL'!$A:$C,'LIC FINAL'!$1:$3</definedName>
  </definedNames>
  <calcPr calcId="162913"/>
</workbook>
</file>

<file path=xl/calcChain.xml><?xml version="1.0" encoding="utf-8"?>
<calcChain xmlns="http://schemas.openxmlformats.org/spreadsheetml/2006/main">
  <c r="Z128" i="5" l="1"/>
  <c r="Z125" i="5"/>
  <c r="V140" i="5" l="1"/>
  <c r="W160" i="5" l="1"/>
  <c r="R160" i="5"/>
  <c r="T159" i="5"/>
  <c r="U158" i="5"/>
  <c r="F158" i="5"/>
  <c r="H158" i="5" s="1"/>
  <c r="J158" i="5" s="1"/>
  <c r="U159" i="5" l="1"/>
  <c r="X158" i="5"/>
  <c r="L158" i="5"/>
  <c r="N158" i="5" s="1"/>
  <c r="Z158" i="5"/>
  <c r="X92" i="5"/>
  <c r="F155" i="5" l="1"/>
  <c r="H155" i="5" s="1"/>
  <c r="J155" i="5" s="1"/>
  <c r="L155" i="5" s="1"/>
  <c r="N155" i="5" s="1"/>
  <c r="W157" i="5"/>
  <c r="R157" i="5"/>
  <c r="T156" i="5"/>
  <c r="U155" i="5"/>
  <c r="U156" i="5" s="1"/>
  <c r="W154" i="5"/>
  <c r="R154" i="5"/>
  <c r="T153" i="5"/>
  <c r="U152" i="5"/>
  <c r="U153" i="5" s="1"/>
  <c r="F152" i="5"/>
  <c r="H152" i="5" s="1"/>
  <c r="J152" i="5" s="1"/>
  <c r="L152" i="5" s="1"/>
  <c r="N152" i="5" s="1"/>
  <c r="W151" i="5"/>
  <c r="R151" i="5"/>
  <c r="T150" i="5"/>
  <c r="U149" i="5"/>
  <c r="U150" i="5" s="1"/>
  <c r="F149" i="5"/>
  <c r="W143" i="5"/>
  <c r="W148" i="5"/>
  <c r="R148" i="5"/>
  <c r="T147" i="5"/>
  <c r="U146" i="5"/>
  <c r="U147" i="5" s="1"/>
  <c r="F146" i="5"/>
  <c r="H146" i="5" s="1"/>
  <c r="J146" i="5" s="1"/>
  <c r="L146" i="5" s="1"/>
  <c r="N146" i="5" s="1"/>
  <c r="X149" i="5" l="1"/>
  <c r="H149" i="5"/>
  <c r="J149" i="5" s="1"/>
  <c r="X146" i="5"/>
  <c r="Z146" i="5" s="1"/>
  <c r="X155" i="5"/>
  <c r="Z155" i="5" s="1"/>
  <c r="X152" i="5"/>
  <c r="Z152" i="5" s="1"/>
  <c r="Z149" i="5"/>
  <c r="U143" i="5"/>
  <c r="L149" i="5" l="1"/>
  <c r="N149" i="5" s="1"/>
  <c r="U144" i="5"/>
  <c r="Z143" i="5"/>
  <c r="W145" i="5"/>
  <c r="R145" i="5"/>
  <c r="T144" i="5"/>
  <c r="F143" i="5"/>
  <c r="F140" i="5"/>
  <c r="H140" i="5" s="1"/>
  <c r="J140" i="5" s="1"/>
  <c r="L140" i="5" s="1"/>
  <c r="N140" i="5" s="1"/>
  <c r="W142" i="5"/>
  <c r="R142" i="5"/>
  <c r="T141" i="5"/>
  <c r="X140" i="5"/>
  <c r="Z140" i="5" s="1"/>
  <c r="W139" i="5"/>
  <c r="R139" i="5"/>
  <c r="T138" i="5"/>
  <c r="X137" i="5"/>
  <c r="Z137" i="5" s="1"/>
  <c r="F137" i="5"/>
  <c r="H137" i="5" s="1"/>
  <c r="J137" i="5" s="1"/>
  <c r="L137" i="5" s="1"/>
  <c r="N137" i="5" s="1"/>
  <c r="H143" i="5" l="1"/>
  <c r="J143" i="5" s="1"/>
  <c r="L143" i="5" s="1"/>
  <c r="N143" i="5" s="1"/>
  <c r="E8" i="7" l="1"/>
  <c r="E9" i="7"/>
  <c r="W136" i="5" l="1"/>
  <c r="X134" i="5"/>
  <c r="Z134" i="5" s="1"/>
  <c r="R136" i="5"/>
  <c r="T135" i="5"/>
  <c r="F134" i="5"/>
  <c r="H134" i="5" s="1"/>
  <c r="J134" i="5" s="1"/>
  <c r="L134" i="5" s="1"/>
  <c r="W131" i="5" l="1"/>
  <c r="R133" i="5"/>
  <c r="T132" i="5"/>
  <c r="X131" i="5"/>
  <c r="U131" i="5"/>
  <c r="U132" i="5" s="1"/>
  <c r="F131" i="5"/>
  <c r="H131" i="5" s="1"/>
  <c r="J131" i="5" s="1"/>
  <c r="L131" i="5" s="1"/>
  <c r="V125" i="5"/>
  <c r="R130" i="5"/>
  <c r="T129" i="5"/>
  <c r="F128" i="5"/>
  <c r="H128" i="5" s="1"/>
  <c r="J128" i="5" s="1"/>
  <c r="L128" i="5" s="1"/>
  <c r="N128" i="5" s="1"/>
  <c r="N131" i="5" l="1"/>
  <c r="Z131" i="5"/>
  <c r="R127" i="5" l="1"/>
  <c r="T126" i="5"/>
  <c r="F125" i="5"/>
  <c r="H125" i="5" s="1"/>
  <c r="J125" i="5" s="1"/>
  <c r="L125" i="5" s="1"/>
  <c r="N125" i="5" s="1"/>
  <c r="X122" i="5" l="1"/>
  <c r="R124" i="5" l="1"/>
  <c r="T123" i="5"/>
  <c r="U122" i="5"/>
  <c r="U123" i="5" s="1"/>
  <c r="F122" i="5"/>
  <c r="H122" i="5" s="1"/>
  <c r="J122" i="5" s="1"/>
  <c r="L122" i="5" s="1"/>
  <c r="N122" i="5" s="1"/>
  <c r="T120" i="5"/>
  <c r="U119" i="5"/>
  <c r="U120" i="5" s="1"/>
  <c r="R121" i="5"/>
  <c r="F119" i="5"/>
  <c r="H119" i="5" s="1"/>
  <c r="W116" i="5"/>
  <c r="R118" i="5"/>
  <c r="T117" i="5"/>
  <c r="U116" i="5"/>
  <c r="U117" i="5" s="1"/>
  <c r="F116" i="5"/>
  <c r="H116" i="5" s="1"/>
  <c r="J116" i="5" s="1"/>
  <c r="L116" i="5" s="1"/>
  <c r="N116" i="5" s="1"/>
  <c r="W113" i="5"/>
  <c r="R115" i="5"/>
  <c r="T114" i="5"/>
  <c r="U113" i="5"/>
  <c r="U114" i="5" s="1"/>
  <c r="F113" i="5"/>
  <c r="H113" i="5" s="1"/>
  <c r="J113" i="5" s="1"/>
  <c r="L113" i="5" s="1"/>
  <c r="N113" i="5" s="1"/>
  <c r="R112" i="5"/>
  <c r="T111" i="5"/>
  <c r="U110" i="5"/>
  <c r="U111" i="5" s="1"/>
  <c r="F110" i="5"/>
  <c r="Z116" i="5" l="1"/>
  <c r="J119" i="5"/>
  <c r="L119" i="5" s="1"/>
  <c r="N119" i="5" s="1"/>
  <c r="Z122" i="5"/>
  <c r="Z119" i="5"/>
  <c r="H110" i="5"/>
  <c r="J110" i="5" s="1"/>
  <c r="L110" i="5" s="1"/>
  <c r="N110" i="5" s="1"/>
  <c r="Z113" i="5"/>
  <c r="Z110" i="5"/>
  <c r="R109" i="5" l="1"/>
  <c r="T108" i="5"/>
  <c r="U107" i="5"/>
  <c r="U108" i="5" s="1"/>
  <c r="F107" i="5"/>
  <c r="H107" i="5" l="1"/>
  <c r="J107" i="5" s="1"/>
  <c r="L107" i="5" s="1"/>
  <c r="N107" i="5" s="1"/>
  <c r="Z107" i="5"/>
  <c r="Z95" i="5" l="1"/>
  <c r="R5" i="6" l="1"/>
  <c r="F5" i="6"/>
  <c r="T6" i="6" l="1"/>
  <c r="Z5" i="6"/>
  <c r="R7" i="6"/>
  <c r="H5" i="6"/>
  <c r="J5" i="6" s="1"/>
  <c r="L5" i="6" s="1"/>
  <c r="N5" i="6" s="1"/>
  <c r="R106" i="5" l="1"/>
  <c r="T105" i="5"/>
  <c r="X104" i="5"/>
  <c r="U104" i="5"/>
  <c r="U105" i="5" s="1"/>
  <c r="F104" i="5"/>
  <c r="H104" i="5" s="1"/>
  <c r="J104" i="5" s="1"/>
  <c r="L104" i="5" s="1"/>
  <c r="N104" i="5" l="1"/>
  <c r="Z104" i="5"/>
  <c r="R103" i="5" l="1"/>
  <c r="X101" i="5"/>
  <c r="T102" i="5"/>
  <c r="F101" i="5"/>
  <c r="H101" i="5" s="1"/>
  <c r="J101" i="5" s="1"/>
  <c r="L101" i="5" s="1"/>
  <c r="N101" i="5" s="1"/>
  <c r="U101" i="5" l="1"/>
  <c r="U102" i="5" s="1"/>
  <c r="Z101" i="5"/>
  <c r="R94" i="5"/>
  <c r="T93" i="5"/>
  <c r="F92" i="5"/>
  <c r="H92" i="5" s="1"/>
  <c r="J92" i="5" s="1"/>
  <c r="L92" i="5" s="1"/>
  <c r="N92" i="5" s="1"/>
  <c r="Z5" i="5" l="1"/>
  <c r="T98" i="5" l="1"/>
  <c r="X98" i="5" l="1"/>
  <c r="R97" i="5"/>
  <c r="T96" i="5"/>
  <c r="F95" i="5"/>
  <c r="H95" i="5" s="1"/>
  <c r="J95" i="5" s="1"/>
  <c r="L95" i="5" s="1"/>
  <c r="N95" i="5" s="1"/>
  <c r="R100" i="5"/>
  <c r="T99" i="5"/>
  <c r="U98" i="5"/>
  <c r="U99" i="5" s="1"/>
  <c r="F98" i="5"/>
  <c r="H98" i="5" s="1"/>
  <c r="J98" i="5" l="1"/>
  <c r="L98" i="5" s="1"/>
  <c r="N98" i="5" s="1"/>
  <c r="Z98" i="5"/>
  <c r="R91" i="5"/>
  <c r="T90" i="5"/>
  <c r="U89" i="5"/>
  <c r="U90" i="5" s="1"/>
  <c r="F89" i="5"/>
  <c r="H89" i="5" s="1"/>
  <c r="J89" i="5" s="1"/>
  <c r="L89" i="5" s="1"/>
  <c r="N89" i="5" s="1"/>
  <c r="Z89" i="5" l="1"/>
  <c r="W86" i="5"/>
  <c r="R88" i="5"/>
  <c r="T87" i="5"/>
  <c r="U86" i="5"/>
  <c r="U87" i="5" s="1"/>
  <c r="F86" i="5"/>
  <c r="H86" i="5" s="1"/>
  <c r="J86" i="5" s="1"/>
  <c r="Z86" i="5" l="1"/>
  <c r="L86" i="5"/>
  <c r="N86" i="5" s="1"/>
  <c r="V35" i="5"/>
  <c r="R85" i="5" l="1"/>
  <c r="T84" i="5"/>
  <c r="U83" i="5"/>
  <c r="U84" i="5" s="1"/>
  <c r="F83" i="5" l="1"/>
  <c r="H83" i="5" s="1"/>
  <c r="J83" i="5" s="1"/>
  <c r="L83" i="5" s="1"/>
  <c r="N83" i="5" s="1"/>
  <c r="V71" i="5" l="1"/>
  <c r="U80" i="5" l="1"/>
  <c r="X80" i="5" s="1"/>
  <c r="F80" i="5"/>
  <c r="H80" i="5" s="1"/>
  <c r="J80" i="5" s="1"/>
  <c r="L80" i="5" s="1"/>
  <c r="N80" i="5" s="1"/>
  <c r="R79" i="5"/>
  <c r="T78" i="5"/>
  <c r="F77" i="5"/>
  <c r="H77" i="5" s="1"/>
  <c r="J77" i="5" s="1"/>
  <c r="L77" i="5" s="1"/>
  <c r="N77" i="5" s="1"/>
  <c r="R82" i="5"/>
  <c r="U81" i="5"/>
  <c r="T81" i="5"/>
  <c r="R76" i="5"/>
  <c r="T75" i="5"/>
  <c r="F74" i="5"/>
  <c r="H74" i="5" s="1"/>
  <c r="F71" i="5"/>
  <c r="H71" i="5" s="1"/>
  <c r="J71" i="5" s="1"/>
  <c r="L71" i="5" s="1"/>
  <c r="N71" i="5" s="1"/>
  <c r="R73" i="5"/>
  <c r="T72" i="5"/>
  <c r="R70" i="5"/>
  <c r="T69" i="5"/>
  <c r="V68" i="5"/>
  <c r="F68" i="5"/>
  <c r="H68" i="5" s="1"/>
  <c r="J68" i="5" s="1"/>
  <c r="L68" i="5" s="1"/>
  <c r="J74" i="5" l="1"/>
  <c r="L74" i="5" s="1"/>
  <c r="N74" i="5" s="1"/>
  <c r="N68" i="5"/>
  <c r="U65" i="5" l="1"/>
  <c r="W65" i="5" s="1"/>
  <c r="U66" i="5" l="1"/>
  <c r="F65" i="5"/>
  <c r="H65" i="5" s="1"/>
  <c r="J65" i="5" s="1"/>
  <c r="L65" i="5" s="1"/>
  <c r="R67" i="5"/>
  <c r="T66" i="5"/>
  <c r="F62" i="5"/>
  <c r="H62" i="5" s="1"/>
  <c r="J62" i="5" s="1"/>
  <c r="L62" i="5" s="1"/>
  <c r="N62" i="5" s="1"/>
  <c r="R64" i="5"/>
  <c r="T63" i="5"/>
  <c r="V62" i="5"/>
  <c r="R61" i="5"/>
  <c r="T60" i="5"/>
  <c r="V59" i="5"/>
  <c r="F59" i="5"/>
  <c r="H59" i="5" s="1"/>
  <c r="J59" i="5" s="1"/>
  <c r="L59" i="5" s="1"/>
  <c r="N59" i="5" s="1"/>
  <c r="N65" i="5" l="1"/>
  <c r="R58" i="5" l="1"/>
  <c r="T57" i="5"/>
  <c r="V56" i="5"/>
  <c r="F56" i="5"/>
  <c r="H56" i="5" s="1"/>
  <c r="J56" i="5" s="1"/>
  <c r="L56" i="5" s="1"/>
  <c r="N56" i="5" s="1"/>
  <c r="V53" i="5"/>
  <c r="F53" i="5"/>
  <c r="H53" i="5" s="1"/>
  <c r="J53" i="5" s="1"/>
  <c r="R55" i="5" l="1"/>
  <c r="T54" i="5"/>
  <c r="L53" i="5"/>
  <c r="N53" i="5" s="1"/>
  <c r="R46" i="5" l="1"/>
  <c r="R49" i="5"/>
  <c r="R52" i="5"/>
  <c r="F50" i="5"/>
  <c r="H50" i="5" s="1"/>
  <c r="T51" i="5"/>
  <c r="U50" i="5"/>
  <c r="U51" i="5" s="1"/>
  <c r="F47" i="5"/>
  <c r="H47" i="5" s="1"/>
  <c r="W50" i="5" l="1"/>
  <c r="J50" i="5"/>
  <c r="L50" i="5" s="1"/>
  <c r="N50" i="5" s="1"/>
  <c r="T48" i="5"/>
  <c r="U47" i="5"/>
  <c r="Z47" i="5" s="1"/>
  <c r="J47" i="5"/>
  <c r="T45" i="5"/>
  <c r="U44" i="5"/>
  <c r="F44" i="5"/>
  <c r="H44" i="5" s="1"/>
  <c r="J44" i="5" s="1"/>
  <c r="L44" i="5" s="1"/>
  <c r="N44" i="5" s="1"/>
  <c r="L47" i="5" l="1"/>
  <c r="N47" i="5" s="1"/>
  <c r="U45" i="5"/>
  <c r="V44" i="5"/>
  <c r="Z44" i="5" s="1"/>
  <c r="U48" i="5"/>
  <c r="X38" i="5"/>
  <c r="Z38" i="5" s="1"/>
  <c r="R43" i="5" l="1"/>
  <c r="R16" i="5"/>
  <c r="R40" i="5" l="1"/>
  <c r="R37" i="5"/>
  <c r="U41" i="5" l="1"/>
  <c r="X41" i="5" s="1"/>
  <c r="U42" i="5" l="1"/>
  <c r="T42" i="5"/>
  <c r="F41" i="5"/>
  <c r="H41" i="5" s="1"/>
  <c r="J41" i="5" s="1"/>
  <c r="L41" i="5" s="1"/>
  <c r="N41" i="5" s="1"/>
  <c r="T39" i="5" l="1"/>
  <c r="F38" i="5"/>
  <c r="H38" i="5" s="1"/>
  <c r="J38" i="5" s="1"/>
  <c r="L38" i="5" s="1"/>
  <c r="N38" i="5" s="1"/>
  <c r="F35" i="5" l="1"/>
  <c r="H35" i="5" s="1"/>
  <c r="T36" i="5"/>
  <c r="J35" i="5" l="1"/>
  <c r="L35" i="5" s="1"/>
  <c r="N35" i="5" s="1"/>
  <c r="R32" i="5"/>
  <c r="R34" i="5" s="1"/>
  <c r="T33" i="5"/>
  <c r="V32" i="5"/>
  <c r="Z32" i="5" s="1"/>
  <c r="F32" i="5"/>
  <c r="H32" i="5" s="1"/>
  <c r="R29" i="5"/>
  <c r="R31" i="5" s="1"/>
  <c r="F29" i="5"/>
  <c r="H29" i="5" s="1"/>
  <c r="F26" i="5"/>
  <c r="H26" i="5" s="1"/>
  <c r="T30" i="5"/>
  <c r="V29" i="5"/>
  <c r="Z29" i="5" s="1"/>
  <c r="T27" i="5"/>
  <c r="V26" i="5"/>
  <c r="Z26" i="5" s="1"/>
  <c r="R26" i="5"/>
  <c r="R28" i="5" s="1"/>
  <c r="J32" i="5" l="1"/>
  <c r="L32" i="5" s="1"/>
  <c r="N32" i="5" s="1"/>
  <c r="J29" i="5"/>
  <c r="J26" i="5"/>
  <c r="L26" i="5" s="1"/>
  <c r="N26" i="5" s="1"/>
  <c r="F23" i="5"/>
  <c r="T24" i="5"/>
  <c r="V23" i="5"/>
  <c r="Z23" i="5" s="1"/>
  <c r="R23" i="5"/>
  <c r="R25" i="5" s="1"/>
  <c r="H23" i="5"/>
  <c r="J23" i="5" s="1"/>
  <c r="R20" i="5"/>
  <c r="R22" i="5" s="1"/>
  <c r="F20" i="5"/>
  <c r="H20" i="5" s="1"/>
  <c r="J20" i="5" s="1"/>
  <c r="L20" i="5" s="1"/>
  <c r="N20" i="5" s="1"/>
  <c r="T21" i="5"/>
  <c r="V20" i="5"/>
  <c r="Z20" i="5" s="1"/>
  <c r="L29" i="5" l="1"/>
  <c r="N29" i="5" s="1"/>
  <c r="L23" i="5"/>
  <c r="N23" i="5" s="1"/>
  <c r="T18" i="5" l="1"/>
  <c r="V17" i="5"/>
  <c r="Z17" i="5" s="1"/>
  <c r="R17" i="5"/>
  <c r="R19" i="5" s="1"/>
  <c r="F17" i="5"/>
  <c r="H17" i="5" s="1"/>
  <c r="F14" i="5"/>
  <c r="T15" i="5"/>
  <c r="V14" i="5"/>
  <c r="Z14" i="5" s="1"/>
  <c r="H14" i="5"/>
  <c r="J14" i="5" s="1"/>
  <c r="T12" i="5"/>
  <c r="V11" i="5"/>
  <c r="Z11" i="5" s="1"/>
  <c r="R11" i="5"/>
  <c r="R13" i="5" s="1"/>
  <c r="F11" i="5"/>
  <c r="H11" i="5" s="1"/>
  <c r="J11" i="5" s="1"/>
  <c r="L11" i="5" s="1"/>
  <c r="N11" i="5" s="1"/>
  <c r="V8" i="5"/>
  <c r="Z8" i="5" s="1"/>
  <c r="T9" i="5"/>
  <c r="R8" i="5"/>
  <c r="R10" i="5" s="1"/>
  <c r="F8" i="5"/>
  <c r="H8" i="5" s="1"/>
  <c r="J8" i="5" s="1"/>
  <c r="L8" i="5" s="1"/>
  <c r="N8" i="5" s="1"/>
  <c r="R5" i="5"/>
  <c r="R7" i="5" s="1"/>
  <c r="F5" i="5"/>
  <c r="L14" i="5" l="1"/>
  <c r="N14" i="5" s="1"/>
  <c r="J17" i="5"/>
  <c r="L17" i="5" s="1"/>
  <c r="N17" i="5" s="1"/>
  <c r="H5" i="5" l="1"/>
  <c r="J5" i="5" s="1"/>
  <c r="L5" i="5" s="1"/>
  <c r="N5" i="5" s="1"/>
  <c r="T6" i="5" l="1"/>
</calcChain>
</file>

<file path=xl/comments1.xml><?xml version="1.0" encoding="utf-8"?>
<comments xmlns="http://schemas.openxmlformats.org/spreadsheetml/2006/main">
  <authors>
    <author>PC-HP1</author>
  </authors>
  <commentList>
    <comment ref="D5" authorId="0" shapeId="0">
      <text>
        <r>
          <rPr>
            <b/>
            <sz val="9"/>
            <color indexed="81"/>
            <rFont val="Tahoma"/>
            <family val="2"/>
          </rPr>
          <t>PC-HP1:</t>
        </r>
        <r>
          <rPr>
            <sz val="9"/>
            <color indexed="81"/>
            <rFont val="Tahoma"/>
            <family val="2"/>
          </rPr>
          <t xml:space="preserve">
METAS OBRA</t>
        </r>
      </text>
    </comment>
    <comment ref="B6" authorId="0" shapeId="0">
      <text>
        <r>
          <rPr>
            <b/>
            <sz val="9"/>
            <color indexed="81"/>
            <rFont val="Tahoma"/>
            <family val="2"/>
          </rPr>
          <t>PC-HP1:</t>
        </r>
        <r>
          <rPr>
            <sz val="9"/>
            <color indexed="81"/>
            <rFont val="Tahoma"/>
            <family val="2"/>
          </rPr>
          <t xml:space="preserve">
FOLIO MIDS</t>
        </r>
      </text>
    </comment>
    <comment ref="C6" authorId="0" shapeId="0">
      <text>
        <r>
          <rPr>
            <b/>
            <sz val="9"/>
            <color indexed="81"/>
            <rFont val="Tahoma"/>
            <family val="2"/>
          </rPr>
          <t>PC-HP1:</t>
        </r>
        <r>
          <rPr>
            <sz val="9"/>
            <color indexed="81"/>
            <rFont val="Tahoma"/>
            <family val="2"/>
          </rPr>
          <t xml:space="preserve">
NOMBRE DEL CONTRATISTA Y RFC</t>
        </r>
      </text>
    </comment>
    <comment ref="F6" authorId="0" shapeId="0">
      <text>
        <r>
          <rPr>
            <b/>
            <sz val="9"/>
            <color indexed="81"/>
            <rFont val="Tahoma"/>
            <family val="2"/>
          </rPr>
          <t>PC-HP1:</t>
        </r>
        <r>
          <rPr>
            <sz val="9"/>
            <color indexed="81"/>
            <rFont val="Tahoma"/>
            <family val="2"/>
          </rPr>
          <t xml:space="preserve"> GRADO DE REZAGO SOCIAL DE LA LOCALIDAD</t>
        </r>
      </text>
    </comment>
    <comment ref="G6" authorId="0" shapeId="0">
      <text>
        <r>
          <rPr>
            <b/>
            <sz val="9"/>
            <color indexed="81"/>
            <rFont val="Tahoma"/>
            <family val="2"/>
          </rPr>
          <t>PC-HP1:</t>
        </r>
        <r>
          <rPr>
            <sz val="9"/>
            <color indexed="81"/>
            <rFont val="Tahoma"/>
            <family val="2"/>
          </rPr>
          <t xml:space="preserve">
CRITERIO UTILIZADO PARA INVERSION: NO. AGEB, ZAP´S, REZAGO SOCIAL, CUIS</t>
        </r>
      </text>
    </comment>
    <comment ref="H6" authorId="0" shapeId="0">
      <text>
        <r>
          <rPr>
            <b/>
            <sz val="9"/>
            <color indexed="81"/>
            <rFont val="Tahoma"/>
            <family val="2"/>
          </rPr>
          <t>PC-HP1:</t>
        </r>
        <r>
          <rPr>
            <sz val="9"/>
            <color indexed="81"/>
            <rFont val="Tahoma"/>
            <family val="2"/>
          </rPr>
          <t xml:space="preserve">
TIPO DE CONTRIBUCIÓN: DIRECTA, INDIRECTA, COMPLEMENTARIA, ESPECIAL</t>
        </r>
      </text>
    </comment>
    <comment ref="J6" authorId="0" shapeId="0">
      <text>
        <r>
          <rPr>
            <b/>
            <sz val="9"/>
            <color indexed="81"/>
            <rFont val="Tahoma"/>
            <family val="2"/>
          </rPr>
          <t>PC-HP1:</t>
        </r>
        <r>
          <rPr>
            <sz val="9"/>
            <color indexed="81"/>
            <rFont val="Tahoma"/>
            <family val="2"/>
          </rPr>
          <t xml:space="preserve">
BENEFICIARIOS DEL PROYECTO</t>
        </r>
      </text>
    </comment>
    <comment ref="L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 authorId="0" shapeId="0">
      <text>
        <r>
          <rPr>
            <b/>
            <sz val="9"/>
            <color indexed="81"/>
            <rFont val="Tahoma"/>
            <family val="2"/>
          </rPr>
          <t>PC-HP1:</t>
        </r>
        <r>
          <rPr>
            <sz val="9"/>
            <color indexed="81"/>
            <rFont val="Tahoma"/>
            <family val="2"/>
          </rPr>
          <t xml:space="preserve">
INSTITUCION Y NUMERO DE FIANZA</t>
        </r>
      </text>
    </comment>
    <comment ref="I7" authorId="0" shapeId="0">
      <text>
        <r>
          <rPr>
            <b/>
            <sz val="9"/>
            <color indexed="81"/>
            <rFont val="Tahoma"/>
            <family val="2"/>
          </rPr>
          <t>PC-HP1:</t>
        </r>
        <r>
          <rPr>
            <sz val="9"/>
            <color indexed="81"/>
            <rFont val="Tahoma"/>
            <family val="2"/>
          </rPr>
          <t xml:space="preserve">
MONTO AFIANZADO Y FECHA</t>
        </r>
      </text>
    </comment>
    <comment ref="K7" authorId="0" shapeId="0">
      <text>
        <r>
          <rPr>
            <b/>
            <sz val="9"/>
            <color indexed="81"/>
            <rFont val="Tahoma"/>
            <family val="2"/>
          </rPr>
          <t>PC-HP1:</t>
        </r>
        <r>
          <rPr>
            <sz val="9"/>
            <color indexed="81"/>
            <rFont val="Tahoma"/>
            <family val="2"/>
          </rPr>
          <t xml:space="preserve">
INSTITUCION Y NUMERO DE FIANZA</t>
        </r>
      </text>
    </comment>
    <comment ref="L7" authorId="0" shapeId="0">
      <text>
        <r>
          <rPr>
            <b/>
            <sz val="9"/>
            <color indexed="81"/>
            <rFont val="Tahoma"/>
            <family val="2"/>
          </rPr>
          <t>PC-HP1:</t>
        </r>
        <r>
          <rPr>
            <sz val="9"/>
            <color indexed="81"/>
            <rFont val="Tahoma"/>
            <family val="2"/>
          </rPr>
          <t xml:space="preserve">
MONTO AFIANZADO Y FECHA</t>
        </r>
      </text>
    </comment>
    <comment ref="N7" authorId="0" shapeId="0">
      <text>
        <r>
          <rPr>
            <b/>
            <sz val="9"/>
            <color indexed="81"/>
            <rFont val="Tahoma"/>
            <family val="2"/>
          </rPr>
          <t>PC-HP1:</t>
        </r>
        <r>
          <rPr>
            <sz val="9"/>
            <color indexed="81"/>
            <rFont val="Tahoma"/>
            <family val="2"/>
          </rPr>
          <t xml:space="preserve">
INSTITUCION Y NUMERO DE FIANZA</t>
        </r>
      </text>
    </comment>
    <comment ref="O7" authorId="0" shapeId="0">
      <text>
        <r>
          <rPr>
            <b/>
            <sz val="9"/>
            <color indexed="81"/>
            <rFont val="Tahoma"/>
            <family val="2"/>
          </rPr>
          <t>PC-HP1:</t>
        </r>
        <r>
          <rPr>
            <sz val="9"/>
            <color indexed="81"/>
            <rFont val="Tahoma"/>
            <family val="2"/>
          </rPr>
          <t xml:space="preserve">
MONTO AFIANZADO Y FECHA</t>
        </r>
      </text>
    </comment>
    <comment ref="W7" authorId="0" shapeId="0">
      <text>
        <r>
          <rPr>
            <b/>
            <sz val="9"/>
            <color indexed="81"/>
            <rFont val="Tahoma"/>
            <family val="2"/>
          </rPr>
          <t>PC-HP1:</t>
        </r>
        <r>
          <rPr>
            <sz val="9"/>
            <color indexed="81"/>
            <rFont val="Tahoma"/>
            <family val="2"/>
          </rPr>
          <t xml:space="preserve">
5 AL MILLAR</t>
        </r>
      </text>
    </comment>
    <comment ref="X7" authorId="0" shapeId="0">
      <text>
        <r>
          <rPr>
            <b/>
            <sz val="9"/>
            <color indexed="81"/>
            <rFont val="Tahoma"/>
            <family val="2"/>
          </rPr>
          <t>PC-HP1:</t>
        </r>
        <r>
          <rPr>
            <sz val="9"/>
            <color indexed="81"/>
            <rFont val="Tahoma"/>
            <family val="2"/>
          </rPr>
          <t xml:space="preserve">
5 AL MILLAR</t>
        </r>
      </text>
    </comment>
    <comment ref="Y7" authorId="0" shapeId="0">
      <text>
        <r>
          <rPr>
            <b/>
            <sz val="9"/>
            <color indexed="81"/>
            <rFont val="Tahoma"/>
            <family val="2"/>
          </rPr>
          <t>PC-HP1:</t>
        </r>
        <r>
          <rPr>
            <sz val="9"/>
            <color indexed="81"/>
            <rFont val="Tahoma"/>
            <family val="2"/>
          </rPr>
          <t xml:space="preserve">
5 AL MILLAR</t>
        </r>
      </text>
    </comment>
    <comment ref="D8" authorId="0" shapeId="0">
      <text>
        <r>
          <rPr>
            <b/>
            <sz val="9"/>
            <color indexed="81"/>
            <rFont val="Tahoma"/>
            <family val="2"/>
          </rPr>
          <t>PC-HP1:</t>
        </r>
        <r>
          <rPr>
            <sz val="9"/>
            <color indexed="81"/>
            <rFont val="Tahoma"/>
            <family val="2"/>
          </rPr>
          <t xml:space="preserve">
METAS OBRA</t>
        </r>
      </text>
    </comment>
    <comment ref="B9" authorId="0" shapeId="0">
      <text>
        <r>
          <rPr>
            <b/>
            <sz val="9"/>
            <color indexed="81"/>
            <rFont val="Tahoma"/>
            <family val="2"/>
          </rPr>
          <t>PC-HP1:</t>
        </r>
        <r>
          <rPr>
            <sz val="9"/>
            <color indexed="81"/>
            <rFont val="Tahoma"/>
            <family val="2"/>
          </rPr>
          <t xml:space="preserve">
FOLIO MIDS</t>
        </r>
      </text>
    </comment>
    <comment ref="C9" authorId="0" shapeId="0">
      <text>
        <r>
          <rPr>
            <b/>
            <sz val="9"/>
            <color indexed="81"/>
            <rFont val="Tahoma"/>
            <family val="2"/>
          </rPr>
          <t>PC-HP1:</t>
        </r>
        <r>
          <rPr>
            <sz val="9"/>
            <color indexed="81"/>
            <rFont val="Tahoma"/>
            <family val="2"/>
          </rPr>
          <t xml:space="preserve">
NOMBRE DEL CONTRATISTA Y RFC</t>
        </r>
      </text>
    </comment>
    <comment ref="F9" authorId="0" shapeId="0">
      <text>
        <r>
          <rPr>
            <b/>
            <sz val="9"/>
            <color indexed="81"/>
            <rFont val="Tahoma"/>
            <family val="2"/>
          </rPr>
          <t>PC-HP1:</t>
        </r>
        <r>
          <rPr>
            <sz val="9"/>
            <color indexed="81"/>
            <rFont val="Tahoma"/>
            <family val="2"/>
          </rPr>
          <t xml:space="preserve"> GRADO DE REZAGO SOCIAL DE LA LOCALIDAD</t>
        </r>
      </text>
    </comment>
    <comment ref="G9" authorId="0" shapeId="0">
      <text>
        <r>
          <rPr>
            <b/>
            <sz val="9"/>
            <color indexed="81"/>
            <rFont val="Tahoma"/>
            <family val="2"/>
          </rPr>
          <t>PC-HP1:</t>
        </r>
        <r>
          <rPr>
            <sz val="9"/>
            <color indexed="81"/>
            <rFont val="Tahoma"/>
            <family val="2"/>
          </rPr>
          <t xml:space="preserve">
CRITERIO UTILIZADO PARA INVERSION: NO. AGEB, ZAP´S, REZAGO SOCIAL, CUIS</t>
        </r>
      </text>
    </comment>
    <comment ref="H9" authorId="0" shapeId="0">
      <text>
        <r>
          <rPr>
            <b/>
            <sz val="9"/>
            <color indexed="81"/>
            <rFont val="Tahoma"/>
            <family val="2"/>
          </rPr>
          <t>PC-HP1:</t>
        </r>
        <r>
          <rPr>
            <sz val="9"/>
            <color indexed="81"/>
            <rFont val="Tahoma"/>
            <family val="2"/>
          </rPr>
          <t xml:space="preserve">
TIPO DE CONTRIBUCIÓN: DIRECTA, INDIRECTA, COMPLEMENTARIA, ESPECIAL</t>
        </r>
      </text>
    </comment>
    <comment ref="J9" authorId="0" shapeId="0">
      <text>
        <r>
          <rPr>
            <b/>
            <sz val="9"/>
            <color indexed="81"/>
            <rFont val="Tahoma"/>
            <family val="2"/>
          </rPr>
          <t>PC-HP1:</t>
        </r>
        <r>
          <rPr>
            <sz val="9"/>
            <color indexed="81"/>
            <rFont val="Tahoma"/>
            <family val="2"/>
          </rPr>
          <t xml:space="preserve">
BENEFICIARIOS DEL PROYECTO</t>
        </r>
      </text>
    </comment>
    <comment ref="L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0" authorId="0" shapeId="0">
      <text>
        <r>
          <rPr>
            <b/>
            <sz val="9"/>
            <color indexed="81"/>
            <rFont val="Tahoma"/>
            <family val="2"/>
          </rPr>
          <t>PC-HP1:</t>
        </r>
        <r>
          <rPr>
            <sz val="9"/>
            <color indexed="81"/>
            <rFont val="Tahoma"/>
            <family val="2"/>
          </rPr>
          <t xml:space="preserve">
INSTITUCION Y NUMERO DE FIANZA</t>
        </r>
      </text>
    </comment>
    <comment ref="I10" authorId="0" shapeId="0">
      <text>
        <r>
          <rPr>
            <b/>
            <sz val="9"/>
            <color indexed="81"/>
            <rFont val="Tahoma"/>
            <family val="2"/>
          </rPr>
          <t>PC-HP1:</t>
        </r>
        <r>
          <rPr>
            <sz val="9"/>
            <color indexed="81"/>
            <rFont val="Tahoma"/>
            <family val="2"/>
          </rPr>
          <t xml:space="preserve">
MONTO AFIANZADO Y FECHA</t>
        </r>
      </text>
    </comment>
    <comment ref="K10" authorId="0" shapeId="0">
      <text>
        <r>
          <rPr>
            <b/>
            <sz val="9"/>
            <color indexed="81"/>
            <rFont val="Tahoma"/>
            <family val="2"/>
          </rPr>
          <t>PC-HP1:</t>
        </r>
        <r>
          <rPr>
            <sz val="9"/>
            <color indexed="81"/>
            <rFont val="Tahoma"/>
            <family val="2"/>
          </rPr>
          <t xml:space="preserve">
INSTITUCION Y NUMERO DE FIANZA</t>
        </r>
      </text>
    </comment>
    <comment ref="L10" authorId="0" shapeId="0">
      <text>
        <r>
          <rPr>
            <b/>
            <sz val="9"/>
            <color indexed="81"/>
            <rFont val="Tahoma"/>
            <family val="2"/>
          </rPr>
          <t>PC-HP1:</t>
        </r>
        <r>
          <rPr>
            <sz val="9"/>
            <color indexed="81"/>
            <rFont val="Tahoma"/>
            <family val="2"/>
          </rPr>
          <t xml:space="preserve">
MONTO AFIANZADO Y FECHA</t>
        </r>
      </text>
    </comment>
    <comment ref="N10" authorId="0" shapeId="0">
      <text>
        <r>
          <rPr>
            <b/>
            <sz val="9"/>
            <color indexed="81"/>
            <rFont val="Tahoma"/>
            <family val="2"/>
          </rPr>
          <t>PC-HP1:</t>
        </r>
        <r>
          <rPr>
            <sz val="9"/>
            <color indexed="81"/>
            <rFont val="Tahoma"/>
            <family val="2"/>
          </rPr>
          <t xml:space="preserve">
INSTITUCION Y NUMERO DE FIANZA</t>
        </r>
      </text>
    </comment>
    <comment ref="O10" authorId="0" shapeId="0">
      <text>
        <r>
          <rPr>
            <b/>
            <sz val="9"/>
            <color indexed="81"/>
            <rFont val="Tahoma"/>
            <family val="2"/>
          </rPr>
          <t>PC-HP1:</t>
        </r>
        <r>
          <rPr>
            <sz val="9"/>
            <color indexed="81"/>
            <rFont val="Tahoma"/>
            <family val="2"/>
          </rPr>
          <t xml:space="preserve">
MONTO AFIANZADO Y FECHA</t>
        </r>
      </text>
    </comment>
    <comment ref="W10" authorId="0" shapeId="0">
      <text>
        <r>
          <rPr>
            <b/>
            <sz val="9"/>
            <color indexed="81"/>
            <rFont val="Tahoma"/>
            <family val="2"/>
          </rPr>
          <t>PC-HP1:</t>
        </r>
        <r>
          <rPr>
            <sz val="9"/>
            <color indexed="81"/>
            <rFont val="Tahoma"/>
            <family val="2"/>
          </rPr>
          <t xml:space="preserve">
5 AL MILLAR</t>
        </r>
      </text>
    </comment>
    <comment ref="X10" authorId="0" shapeId="0">
      <text>
        <r>
          <rPr>
            <b/>
            <sz val="9"/>
            <color indexed="81"/>
            <rFont val="Tahoma"/>
            <family val="2"/>
          </rPr>
          <t>PC-HP1:</t>
        </r>
        <r>
          <rPr>
            <sz val="9"/>
            <color indexed="81"/>
            <rFont val="Tahoma"/>
            <family val="2"/>
          </rPr>
          <t xml:space="preserve">
5 AL MILLAR</t>
        </r>
      </text>
    </comment>
    <comment ref="Y10" authorId="0" shapeId="0">
      <text>
        <r>
          <rPr>
            <b/>
            <sz val="9"/>
            <color indexed="81"/>
            <rFont val="Tahoma"/>
            <family val="2"/>
          </rPr>
          <t>PC-HP1:</t>
        </r>
        <r>
          <rPr>
            <sz val="9"/>
            <color indexed="81"/>
            <rFont val="Tahoma"/>
            <family val="2"/>
          </rPr>
          <t xml:space="preserve">
5 AL MILLAR</t>
        </r>
      </text>
    </comment>
    <comment ref="D11" authorId="0" shapeId="0">
      <text>
        <r>
          <rPr>
            <b/>
            <sz val="9"/>
            <color indexed="81"/>
            <rFont val="Tahoma"/>
            <family val="2"/>
          </rPr>
          <t>PC-HP1:</t>
        </r>
        <r>
          <rPr>
            <sz val="9"/>
            <color indexed="81"/>
            <rFont val="Tahoma"/>
            <family val="2"/>
          </rPr>
          <t xml:space="preserve">
METAS OBRA</t>
        </r>
      </text>
    </comment>
    <comment ref="B12" authorId="0" shapeId="0">
      <text>
        <r>
          <rPr>
            <b/>
            <sz val="9"/>
            <color indexed="81"/>
            <rFont val="Tahoma"/>
            <family val="2"/>
          </rPr>
          <t>PC-HP1:</t>
        </r>
        <r>
          <rPr>
            <sz val="9"/>
            <color indexed="81"/>
            <rFont val="Tahoma"/>
            <family val="2"/>
          </rPr>
          <t xml:space="preserve">
FOLIO MIDS</t>
        </r>
      </text>
    </comment>
    <comment ref="C12" authorId="0" shapeId="0">
      <text>
        <r>
          <rPr>
            <b/>
            <sz val="9"/>
            <color indexed="81"/>
            <rFont val="Tahoma"/>
            <family val="2"/>
          </rPr>
          <t>PC-HP1:</t>
        </r>
        <r>
          <rPr>
            <sz val="9"/>
            <color indexed="81"/>
            <rFont val="Tahoma"/>
            <family val="2"/>
          </rPr>
          <t xml:space="preserve">
NOMBRE DEL CONTRATISTA Y RFC</t>
        </r>
      </text>
    </comment>
    <comment ref="F12" authorId="0" shapeId="0">
      <text>
        <r>
          <rPr>
            <b/>
            <sz val="9"/>
            <color indexed="81"/>
            <rFont val="Tahoma"/>
            <family val="2"/>
          </rPr>
          <t>PC-HP1:</t>
        </r>
        <r>
          <rPr>
            <sz val="9"/>
            <color indexed="81"/>
            <rFont val="Tahoma"/>
            <family val="2"/>
          </rPr>
          <t xml:space="preserve"> GRADO DE REZAGO SOCIAL DE LA LOCALIDAD</t>
        </r>
      </text>
    </comment>
    <comment ref="G12" authorId="0" shapeId="0">
      <text>
        <r>
          <rPr>
            <b/>
            <sz val="9"/>
            <color indexed="81"/>
            <rFont val="Tahoma"/>
            <family val="2"/>
          </rPr>
          <t>PC-HP1:</t>
        </r>
        <r>
          <rPr>
            <sz val="9"/>
            <color indexed="81"/>
            <rFont val="Tahoma"/>
            <family val="2"/>
          </rPr>
          <t xml:space="preserve">
CRITERIO UTILIZADO PARA INVERSION: NO. AGEB, ZAP´S, REZAGO SOCIAL, CUIS</t>
        </r>
      </text>
    </comment>
    <comment ref="H12" authorId="0" shapeId="0">
      <text>
        <r>
          <rPr>
            <b/>
            <sz val="9"/>
            <color indexed="81"/>
            <rFont val="Tahoma"/>
            <family val="2"/>
          </rPr>
          <t>PC-HP1:</t>
        </r>
        <r>
          <rPr>
            <sz val="9"/>
            <color indexed="81"/>
            <rFont val="Tahoma"/>
            <family val="2"/>
          </rPr>
          <t xml:space="preserve">
TIPO DE CONTRIBUCIÓN: DIRECTA, INDIRECTA, COMPLEMENTARIA, ESPECIAL</t>
        </r>
      </text>
    </comment>
    <comment ref="J12" authorId="0" shapeId="0">
      <text>
        <r>
          <rPr>
            <b/>
            <sz val="9"/>
            <color indexed="81"/>
            <rFont val="Tahoma"/>
            <family val="2"/>
          </rPr>
          <t>PC-HP1:</t>
        </r>
        <r>
          <rPr>
            <sz val="9"/>
            <color indexed="81"/>
            <rFont val="Tahoma"/>
            <family val="2"/>
          </rPr>
          <t xml:space="preserve">
BENEFICIARIOS DEL PROYECTO</t>
        </r>
      </text>
    </comment>
    <comment ref="L12"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3" authorId="0" shapeId="0">
      <text>
        <r>
          <rPr>
            <b/>
            <sz val="9"/>
            <color indexed="81"/>
            <rFont val="Tahoma"/>
            <family val="2"/>
          </rPr>
          <t>PC-HP1:</t>
        </r>
        <r>
          <rPr>
            <sz val="9"/>
            <color indexed="81"/>
            <rFont val="Tahoma"/>
            <family val="2"/>
          </rPr>
          <t xml:space="preserve">
INSTITUCION Y NUMERO DE FIANZA</t>
        </r>
      </text>
    </comment>
    <comment ref="I13" authorId="0" shapeId="0">
      <text>
        <r>
          <rPr>
            <b/>
            <sz val="9"/>
            <color indexed="81"/>
            <rFont val="Tahoma"/>
            <family val="2"/>
          </rPr>
          <t>PC-HP1:</t>
        </r>
        <r>
          <rPr>
            <sz val="9"/>
            <color indexed="81"/>
            <rFont val="Tahoma"/>
            <family val="2"/>
          </rPr>
          <t xml:space="preserve">
MONTO AFIANZADO Y FECHA</t>
        </r>
      </text>
    </comment>
    <comment ref="K13" authorId="0" shapeId="0">
      <text>
        <r>
          <rPr>
            <b/>
            <sz val="9"/>
            <color indexed="81"/>
            <rFont val="Tahoma"/>
            <family val="2"/>
          </rPr>
          <t>PC-HP1:</t>
        </r>
        <r>
          <rPr>
            <sz val="9"/>
            <color indexed="81"/>
            <rFont val="Tahoma"/>
            <family val="2"/>
          </rPr>
          <t xml:space="preserve">
INSTITUCION Y NUMERO DE FIANZA</t>
        </r>
      </text>
    </comment>
    <comment ref="L13" authorId="0" shapeId="0">
      <text>
        <r>
          <rPr>
            <b/>
            <sz val="9"/>
            <color indexed="81"/>
            <rFont val="Tahoma"/>
            <family val="2"/>
          </rPr>
          <t>PC-HP1:</t>
        </r>
        <r>
          <rPr>
            <sz val="9"/>
            <color indexed="81"/>
            <rFont val="Tahoma"/>
            <family val="2"/>
          </rPr>
          <t xml:space="preserve">
MONTO AFIANZADO Y FECHA</t>
        </r>
      </text>
    </comment>
    <comment ref="N13" authorId="0" shapeId="0">
      <text>
        <r>
          <rPr>
            <b/>
            <sz val="9"/>
            <color indexed="81"/>
            <rFont val="Tahoma"/>
            <family val="2"/>
          </rPr>
          <t>PC-HP1:</t>
        </r>
        <r>
          <rPr>
            <sz val="9"/>
            <color indexed="81"/>
            <rFont val="Tahoma"/>
            <family val="2"/>
          </rPr>
          <t xml:space="preserve">
INSTITUCION Y NUMERO DE FIANZA</t>
        </r>
      </text>
    </comment>
    <comment ref="O13" authorId="0" shapeId="0">
      <text>
        <r>
          <rPr>
            <b/>
            <sz val="9"/>
            <color indexed="81"/>
            <rFont val="Tahoma"/>
            <family val="2"/>
          </rPr>
          <t>PC-HP1:</t>
        </r>
        <r>
          <rPr>
            <sz val="9"/>
            <color indexed="81"/>
            <rFont val="Tahoma"/>
            <family val="2"/>
          </rPr>
          <t xml:space="preserve">
MONTO AFIANZADO Y FECHA</t>
        </r>
      </text>
    </comment>
    <comment ref="W13" authorId="0" shapeId="0">
      <text>
        <r>
          <rPr>
            <b/>
            <sz val="9"/>
            <color indexed="81"/>
            <rFont val="Tahoma"/>
            <family val="2"/>
          </rPr>
          <t>PC-HP1:</t>
        </r>
        <r>
          <rPr>
            <sz val="9"/>
            <color indexed="81"/>
            <rFont val="Tahoma"/>
            <family val="2"/>
          </rPr>
          <t xml:space="preserve">
5 AL MILLAR</t>
        </r>
      </text>
    </comment>
    <comment ref="X13" authorId="0" shapeId="0">
      <text>
        <r>
          <rPr>
            <b/>
            <sz val="9"/>
            <color indexed="81"/>
            <rFont val="Tahoma"/>
            <family val="2"/>
          </rPr>
          <t>PC-HP1:</t>
        </r>
        <r>
          <rPr>
            <sz val="9"/>
            <color indexed="81"/>
            <rFont val="Tahoma"/>
            <family val="2"/>
          </rPr>
          <t xml:space="preserve">
5 AL MILLAR</t>
        </r>
      </text>
    </comment>
    <comment ref="Y13" authorId="0" shapeId="0">
      <text>
        <r>
          <rPr>
            <b/>
            <sz val="9"/>
            <color indexed="81"/>
            <rFont val="Tahoma"/>
            <family val="2"/>
          </rPr>
          <t>PC-HP1:</t>
        </r>
        <r>
          <rPr>
            <sz val="9"/>
            <color indexed="81"/>
            <rFont val="Tahoma"/>
            <family val="2"/>
          </rPr>
          <t xml:space="preserve">
5 AL MILLAR</t>
        </r>
      </text>
    </comment>
    <comment ref="D14" authorId="0" shapeId="0">
      <text>
        <r>
          <rPr>
            <b/>
            <sz val="9"/>
            <color indexed="81"/>
            <rFont val="Tahoma"/>
            <family val="2"/>
          </rPr>
          <t>PC-HP1:</t>
        </r>
        <r>
          <rPr>
            <sz val="9"/>
            <color indexed="81"/>
            <rFont val="Tahoma"/>
            <family val="2"/>
          </rPr>
          <t xml:space="preserve">
METAS OBRA</t>
        </r>
      </text>
    </comment>
    <comment ref="B15" authorId="0" shapeId="0">
      <text>
        <r>
          <rPr>
            <b/>
            <sz val="9"/>
            <color indexed="81"/>
            <rFont val="Tahoma"/>
            <family val="2"/>
          </rPr>
          <t>PC-HP1:</t>
        </r>
        <r>
          <rPr>
            <sz val="9"/>
            <color indexed="81"/>
            <rFont val="Tahoma"/>
            <family val="2"/>
          </rPr>
          <t xml:space="preserve">
FOLIO MIDS</t>
        </r>
      </text>
    </comment>
    <comment ref="C15" authorId="0" shapeId="0">
      <text>
        <r>
          <rPr>
            <b/>
            <sz val="9"/>
            <color indexed="81"/>
            <rFont val="Tahoma"/>
            <family val="2"/>
          </rPr>
          <t>PC-HP1:</t>
        </r>
        <r>
          <rPr>
            <sz val="9"/>
            <color indexed="81"/>
            <rFont val="Tahoma"/>
            <family val="2"/>
          </rPr>
          <t xml:space="preserve">
NOMBRE DEL CONTRATISTA Y RFC</t>
        </r>
      </text>
    </comment>
    <comment ref="F15" authorId="0" shapeId="0">
      <text>
        <r>
          <rPr>
            <b/>
            <sz val="9"/>
            <color indexed="81"/>
            <rFont val="Tahoma"/>
            <family val="2"/>
          </rPr>
          <t>PC-HP1:</t>
        </r>
        <r>
          <rPr>
            <sz val="9"/>
            <color indexed="81"/>
            <rFont val="Tahoma"/>
            <family val="2"/>
          </rPr>
          <t xml:space="preserve"> GRADO DE REZAGO SOCIAL DE LA LOCALIDAD</t>
        </r>
      </text>
    </comment>
    <comment ref="G15" authorId="0" shapeId="0">
      <text>
        <r>
          <rPr>
            <b/>
            <sz val="9"/>
            <color indexed="81"/>
            <rFont val="Tahoma"/>
            <family val="2"/>
          </rPr>
          <t>PC-HP1:</t>
        </r>
        <r>
          <rPr>
            <sz val="9"/>
            <color indexed="81"/>
            <rFont val="Tahoma"/>
            <family val="2"/>
          </rPr>
          <t xml:space="preserve">
CRITERIO UTILIZADO PARA INVERSION: NO. AGEB, ZAP´S, REZAGO SOCIAL, CUIS</t>
        </r>
      </text>
    </comment>
    <comment ref="H15" authorId="0" shapeId="0">
      <text>
        <r>
          <rPr>
            <b/>
            <sz val="9"/>
            <color indexed="81"/>
            <rFont val="Tahoma"/>
            <family val="2"/>
          </rPr>
          <t>PC-HP1:</t>
        </r>
        <r>
          <rPr>
            <sz val="9"/>
            <color indexed="81"/>
            <rFont val="Tahoma"/>
            <family val="2"/>
          </rPr>
          <t xml:space="preserve">
TIPO DE CONTRIBUCIÓN: DIRECTA, INDIRECTA, COMPLEMENTARIA, ESPECIAL</t>
        </r>
      </text>
    </comment>
    <comment ref="J15" authorId="0" shapeId="0">
      <text>
        <r>
          <rPr>
            <b/>
            <sz val="9"/>
            <color indexed="81"/>
            <rFont val="Tahoma"/>
            <family val="2"/>
          </rPr>
          <t>PC-HP1:</t>
        </r>
        <r>
          <rPr>
            <sz val="9"/>
            <color indexed="81"/>
            <rFont val="Tahoma"/>
            <family val="2"/>
          </rPr>
          <t xml:space="preserve">
BENEFICIARIOS DEL PROYECTO</t>
        </r>
      </text>
    </comment>
    <comment ref="L15"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6" authorId="0" shapeId="0">
      <text>
        <r>
          <rPr>
            <b/>
            <sz val="9"/>
            <color indexed="81"/>
            <rFont val="Tahoma"/>
            <family val="2"/>
          </rPr>
          <t>PC-HP1:</t>
        </r>
        <r>
          <rPr>
            <sz val="9"/>
            <color indexed="81"/>
            <rFont val="Tahoma"/>
            <family val="2"/>
          </rPr>
          <t xml:space="preserve">
INSTITUCION Y NUMERO DE FIANZA</t>
        </r>
      </text>
    </comment>
    <comment ref="I16" authorId="0" shapeId="0">
      <text>
        <r>
          <rPr>
            <b/>
            <sz val="9"/>
            <color indexed="81"/>
            <rFont val="Tahoma"/>
            <family val="2"/>
          </rPr>
          <t>PC-HP1:</t>
        </r>
        <r>
          <rPr>
            <sz val="9"/>
            <color indexed="81"/>
            <rFont val="Tahoma"/>
            <family val="2"/>
          </rPr>
          <t xml:space="preserve">
MONTO AFIANZADO Y FECHA</t>
        </r>
      </text>
    </comment>
    <comment ref="K16" authorId="0" shapeId="0">
      <text>
        <r>
          <rPr>
            <b/>
            <sz val="9"/>
            <color indexed="81"/>
            <rFont val="Tahoma"/>
            <family val="2"/>
          </rPr>
          <t>PC-HP1:</t>
        </r>
        <r>
          <rPr>
            <sz val="9"/>
            <color indexed="81"/>
            <rFont val="Tahoma"/>
            <family val="2"/>
          </rPr>
          <t xml:space="preserve">
INSTITUCION Y NUMERO DE FIANZA</t>
        </r>
      </text>
    </comment>
    <comment ref="L16" authorId="0" shapeId="0">
      <text>
        <r>
          <rPr>
            <b/>
            <sz val="9"/>
            <color indexed="81"/>
            <rFont val="Tahoma"/>
            <family val="2"/>
          </rPr>
          <t>PC-HP1:</t>
        </r>
        <r>
          <rPr>
            <sz val="9"/>
            <color indexed="81"/>
            <rFont val="Tahoma"/>
            <family val="2"/>
          </rPr>
          <t xml:space="preserve">
MONTO AFIANZADO Y FECHA</t>
        </r>
      </text>
    </comment>
    <comment ref="N16" authorId="0" shapeId="0">
      <text>
        <r>
          <rPr>
            <b/>
            <sz val="9"/>
            <color indexed="81"/>
            <rFont val="Tahoma"/>
            <family val="2"/>
          </rPr>
          <t>PC-HP1:</t>
        </r>
        <r>
          <rPr>
            <sz val="9"/>
            <color indexed="81"/>
            <rFont val="Tahoma"/>
            <family val="2"/>
          </rPr>
          <t xml:space="preserve">
INSTITUCION Y NUMERO DE FIANZA</t>
        </r>
      </text>
    </comment>
    <comment ref="O16" authorId="0" shapeId="0">
      <text>
        <r>
          <rPr>
            <b/>
            <sz val="9"/>
            <color indexed="81"/>
            <rFont val="Tahoma"/>
            <family val="2"/>
          </rPr>
          <t>PC-HP1:</t>
        </r>
        <r>
          <rPr>
            <sz val="9"/>
            <color indexed="81"/>
            <rFont val="Tahoma"/>
            <family val="2"/>
          </rPr>
          <t xml:space="preserve">
MONTO AFIANZADO Y FECHA</t>
        </r>
      </text>
    </comment>
    <comment ref="W16" authorId="0" shapeId="0">
      <text>
        <r>
          <rPr>
            <b/>
            <sz val="9"/>
            <color indexed="81"/>
            <rFont val="Tahoma"/>
            <family val="2"/>
          </rPr>
          <t>PC-HP1:</t>
        </r>
        <r>
          <rPr>
            <sz val="9"/>
            <color indexed="81"/>
            <rFont val="Tahoma"/>
            <family val="2"/>
          </rPr>
          <t xml:space="preserve">
5 AL MILLAR</t>
        </r>
      </text>
    </comment>
    <comment ref="X16" authorId="0" shapeId="0">
      <text>
        <r>
          <rPr>
            <b/>
            <sz val="9"/>
            <color indexed="81"/>
            <rFont val="Tahoma"/>
            <family val="2"/>
          </rPr>
          <t>PC-HP1:</t>
        </r>
        <r>
          <rPr>
            <sz val="9"/>
            <color indexed="81"/>
            <rFont val="Tahoma"/>
            <family val="2"/>
          </rPr>
          <t xml:space="preserve">
5 AL MILLAR</t>
        </r>
      </text>
    </comment>
    <comment ref="Y16" authorId="0" shapeId="0">
      <text>
        <r>
          <rPr>
            <b/>
            <sz val="9"/>
            <color indexed="81"/>
            <rFont val="Tahoma"/>
            <family val="2"/>
          </rPr>
          <t>PC-HP1:</t>
        </r>
        <r>
          <rPr>
            <sz val="9"/>
            <color indexed="81"/>
            <rFont val="Tahoma"/>
            <family val="2"/>
          </rPr>
          <t xml:space="preserve">
5 AL MILLAR</t>
        </r>
      </text>
    </comment>
    <comment ref="D17" authorId="0" shapeId="0">
      <text>
        <r>
          <rPr>
            <b/>
            <sz val="9"/>
            <color indexed="81"/>
            <rFont val="Tahoma"/>
            <family val="2"/>
          </rPr>
          <t>PC-HP1:</t>
        </r>
        <r>
          <rPr>
            <sz val="9"/>
            <color indexed="81"/>
            <rFont val="Tahoma"/>
            <family val="2"/>
          </rPr>
          <t xml:space="preserve">
METAS OBRA</t>
        </r>
      </text>
    </comment>
    <comment ref="B18" authorId="0" shapeId="0">
      <text>
        <r>
          <rPr>
            <b/>
            <sz val="9"/>
            <color indexed="81"/>
            <rFont val="Tahoma"/>
            <family val="2"/>
          </rPr>
          <t>PC-HP1:</t>
        </r>
        <r>
          <rPr>
            <sz val="9"/>
            <color indexed="81"/>
            <rFont val="Tahoma"/>
            <family val="2"/>
          </rPr>
          <t xml:space="preserve">
FOLIO MIDS</t>
        </r>
      </text>
    </comment>
    <comment ref="C18" authorId="0" shapeId="0">
      <text>
        <r>
          <rPr>
            <b/>
            <sz val="9"/>
            <color indexed="81"/>
            <rFont val="Tahoma"/>
            <family val="2"/>
          </rPr>
          <t>PC-HP1:</t>
        </r>
        <r>
          <rPr>
            <sz val="9"/>
            <color indexed="81"/>
            <rFont val="Tahoma"/>
            <family val="2"/>
          </rPr>
          <t xml:space="preserve">
NOMBRE DEL CONTRATISTA Y RFC</t>
        </r>
      </text>
    </comment>
    <comment ref="F18" authorId="0" shapeId="0">
      <text>
        <r>
          <rPr>
            <b/>
            <sz val="9"/>
            <color indexed="81"/>
            <rFont val="Tahoma"/>
            <family val="2"/>
          </rPr>
          <t>PC-HP1:</t>
        </r>
        <r>
          <rPr>
            <sz val="9"/>
            <color indexed="81"/>
            <rFont val="Tahoma"/>
            <family val="2"/>
          </rPr>
          <t xml:space="preserve"> GRADO DE REZAGO SOCIAL DE LA LOCALIDAD</t>
        </r>
      </text>
    </comment>
    <comment ref="G18" authorId="0" shapeId="0">
      <text>
        <r>
          <rPr>
            <b/>
            <sz val="9"/>
            <color indexed="81"/>
            <rFont val="Tahoma"/>
            <family val="2"/>
          </rPr>
          <t>PC-HP1:</t>
        </r>
        <r>
          <rPr>
            <sz val="9"/>
            <color indexed="81"/>
            <rFont val="Tahoma"/>
            <family val="2"/>
          </rPr>
          <t xml:space="preserve">
CRITERIO UTILIZADO PARA INVERSION: NO. AGEB, ZAP´S, REZAGO SOCIAL, CUIS</t>
        </r>
      </text>
    </comment>
    <comment ref="H18" authorId="0" shapeId="0">
      <text>
        <r>
          <rPr>
            <b/>
            <sz val="9"/>
            <color indexed="81"/>
            <rFont val="Tahoma"/>
            <family val="2"/>
          </rPr>
          <t>PC-HP1:</t>
        </r>
        <r>
          <rPr>
            <sz val="9"/>
            <color indexed="81"/>
            <rFont val="Tahoma"/>
            <family val="2"/>
          </rPr>
          <t xml:space="preserve">
TIPO DE CONTRIBUCIÓN: DIRECTA, INDIRECTA, COMPLEMENTARIA, ESPECIAL</t>
        </r>
      </text>
    </comment>
    <comment ref="J18" authorId="0" shapeId="0">
      <text>
        <r>
          <rPr>
            <b/>
            <sz val="9"/>
            <color indexed="81"/>
            <rFont val="Tahoma"/>
            <family val="2"/>
          </rPr>
          <t>PC-HP1:</t>
        </r>
        <r>
          <rPr>
            <sz val="9"/>
            <color indexed="81"/>
            <rFont val="Tahoma"/>
            <family val="2"/>
          </rPr>
          <t xml:space="preserve">
BENEFICIARIOS DEL PROYECTO</t>
        </r>
      </text>
    </comment>
    <comment ref="L18"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9" authorId="0" shapeId="0">
      <text>
        <r>
          <rPr>
            <b/>
            <sz val="9"/>
            <color indexed="81"/>
            <rFont val="Tahoma"/>
            <family val="2"/>
          </rPr>
          <t>PC-HP1:</t>
        </r>
        <r>
          <rPr>
            <sz val="9"/>
            <color indexed="81"/>
            <rFont val="Tahoma"/>
            <family val="2"/>
          </rPr>
          <t xml:space="preserve">
INSTITUCION Y NUMERO DE FIANZA</t>
        </r>
      </text>
    </comment>
    <comment ref="I19" authorId="0" shapeId="0">
      <text>
        <r>
          <rPr>
            <b/>
            <sz val="9"/>
            <color indexed="81"/>
            <rFont val="Tahoma"/>
            <family val="2"/>
          </rPr>
          <t>PC-HP1:</t>
        </r>
        <r>
          <rPr>
            <sz val="9"/>
            <color indexed="81"/>
            <rFont val="Tahoma"/>
            <family val="2"/>
          </rPr>
          <t xml:space="preserve">
MONTO AFIANZADO Y FECHA</t>
        </r>
      </text>
    </comment>
    <comment ref="K19" authorId="0" shapeId="0">
      <text>
        <r>
          <rPr>
            <b/>
            <sz val="9"/>
            <color indexed="81"/>
            <rFont val="Tahoma"/>
            <family val="2"/>
          </rPr>
          <t>PC-HP1:</t>
        </r>
        <r>
          <rPr>
            <sz val="9"/>
            <color indexed="81"/>
            <rFont val="Tahoma"/>
            <family val="2"/>
          </rPr>
          <t xml:space="preserve">
INSTITUCION Y NUMERO DE FIANZA</t>
        </r>
      </text>
    </comment>
    <comment ref="L19" authorId="0" shapeId="0">
      <text>
        <r>
          <rPr>
            <b/>
            <sz val="9"/>
            <color indexed="81"/>
            <rFont val="Tahoma"/>
            <family val="2"/>
          </rPr>
          <t>PC-HP1:</t>
        </r>
        <r>
          <rPr>
            <sz val="9"/>
            <color indexed="81"/>
            <rFont val="Tahoma"/>
            <family val="2"/>
          </rPr>
          <t xml:space="preserve">
MONTO AFIANZADO Y FECHA</t>
        </r>
      </text>
    </comment>
    <comment ref="N19" authorId="0" shapeId="0">
      <text>
        <r>
          <rPr>
            <b/>
            <sz val="9"/>
            <color indexed="81"/>
            <rFont val="Tahoma"/>
            <family val="2"/>
          </rPr>
          <t>PC-HP1:</t>
        </r>
        <r>
          <rPr>
            <sz val="9"/>
            <color indexed="81"/>
            <rFont val="Tahoma"/>
            <family val="2"/>
          </rPr>
          <t xml:space="preserve">
INSTITUCION Y NUMERO DE FIANZA</t>
        </r>
      </text>
    </comment>
    <comment ref="O19" authorId="0" shapeId="0">
      <text>
        <r>
          <rPr>
            <b/>
            <sz val="9"/>
            <color indexed="81"/>
            <rFont val="Tahoma"/>
            <family val="2"/>
          </rPr>
          <t>PC-HP1:</t>
        </r>
        <r>
          <rPr>
            <sz val="9"/>
            <color indexed="81"/>
            <rFont val="Tahoma"/>
            <family val="2"/>
          </rPr>
          <t xml:space="preserve">
MONTO AFIANZADO Y FECHA</t>
        </r>
      </text>
    </comment>
    <comment ref="W19" authorId="0" shapeId="0">
      <text>
        <r>
          <rPr>
            <b/>
            <sz val="9"/>
            <color indexed="81"/>
            <rFont val="Tahoma"/>
            <family val="2"/>
          </rPr>
          <t>PC-HP1:</t>
        </r>
        <r>
          <rPr>
            <sz val="9"/>
            <color indexed="81"/>
            <rFont val="Tahoma"/>
            <family val="2"/>
          </rPr>
          <t xml:space="preserve">
5 AL MILLAR</t>
        </r>
      </text>
    </comment>
    <comment ref="X19" authorId="0" shapeId="0">
      <text>
        <r>
          <rPr>
            <b/>
            <sz val="9"/>
            <color indexed="81"/>
            <rFont val="Tahoma"/>
            <family val="2"/>
          </rPr>
          <t>PC-HP1:</t>
        </r>
        <r>
          <rPr>
            <sz val="9"/>
            <color indexed="81"/>
            <rFont val="Tahoma"/>
            <family val="2"/>
          </rPr>
          <t xml:space="preserve">
5 AL MILLAR</t>
        </r>
      </text>
    </comment>
    <comment ref="Y19" authorId="0" shapeId="0">
      <text>
        <r>
          <rPr>
            <b/>
            <sz val="9"/>
            <color indexed="81"/>
            <rFont val="Tahoma"/>
            <family val="2"/>
          </rPr>
          <t>PC-HP1:</t>
        </r>
        <r>
          <rPr>
            <sz val="9"/>
            <color indexed="81"/>
            <rFont val="Tahoma"/>
            <family val="2"/>
          </rPr>
          <t xml:space="preserve">
5 AL MILLAR</t>
        </r>
      </text>
    </comment>
    <comment ref="D20" authorId="0" shapeId="0">
      <text>
        <r>
          <rPr>
            <b/>
            <sz val="9"/>
            <color indexed="81"/>
            <rFont val="Tahoma"/>
            <family val="2"/>
          </rPr>
          <t>PC-HP1:</t>
        </r>
        <r>
          <rPr>
            <sz val="9"/>
            <color indexed="81"/>
            <rFont val="Tahoma"/>
            <family val="2"/>
          </rPr>
          <t xml:space="preserve">
METAS OBRA</t>
        </r>
      </text>
    </comment>
    <comment ref="T20" authorId="0" shapeId="0">
      <text>
        <r>
          <rPr>
            <b/>
            <sz val="9"/>
            <color indexed="81"/>
            <rFont val="Tahoma"/>
            <family val="2"/>
          </rPr>
          <t>PC-HP1:</t>
        </r>
        <r>
          <rPr>
            <sz val="9"/>
            <color indexed="81"/>
            <rFont val="Tahoma"/>
            <family val="2"/>
          </rPr>
          <t xml:space="preserve">
ADEUDO CAMINO</t>
        </r>
      </text>
    </comment>
    <comment ref="B21" authorId="0" shapeId="0">
      <text>
        <r>
          <rPr>
            <b/>
            <sz val="9"/>
            <color indexed="81"/>
            <rFont val="Tahoma"/>
            <family val="2"/>
          </rPr>
          <t>PC-HP1:</t>
        </r>
        <r>
          <rPr>
            <sz val="9"/>
            <color indexed="81"/>
            <rFont val="Tahoma"/>
            <family val="2"/>
          </rPr>
          <t xml:space="preserve">
FOLIO MIDS</t>
        </r>
      </text>
    </comment>
    <comment ref="C21" authorId="0" shapeId="0">
      <text>
        <r>
          <rPr>
            <b/>
            <sz val="9"/>
            <color indexed="81"/>
            <rFont val="Tahoma"/>
            <family val="2"/>
          </rPr>
          <t>PC-HP1:</t>
        </r>
        <r>
          <rPr>
            <sz val="9"/>
            <color indexed="81"/>
            <rFont val="Tahoma"/>
            <family val="2"/>
          </rPr>
          <t xml:space="preserve">
NOMBRE DEL CONTRATISTA Y RFC</t>
        </r>
      </text>
    </comment>
    <comment ref="F21" authorId="0" shapeId="0">
      <text>
        <r>
          <rPr>
            <b/>
            <sz val="9"/>
            <color indexed="81"/>
            <rFont val="Tahoma"/>
            <family val="2"/>
          </rPr>
          <t>PC-HP1:</t>
        </r>
        <r>
          <rPr>
            <sz val="9"/>
            <color indexed="81"/>
            <rFont val="Tahoma"/>
            <family val="2"/>
          </rPr>
          <t xml:space="preserve"> GRADO DE REZAGO SOCIAL DE LA LOCALIDAD</t>
        </r>
      </text>
    </comment>
    <comment ref="G21" authorId="0" shapeId="0">
      <text>
        <r>
          <rPr>
            <b/>
            <sz val="9"/>
            <color indexed="81"/>
            <rFont val="Tahoma"/>
            <family val="2"/>
          </rPr>
          <t>PC-HP1:</t>
        </r>
        <r>
          <rPr>
            <sz val="9"/>
            <color indexed="81"/>
            <rFont val="Tahoma"/>
            <family val="2"/>
          </rPr>
          <t xml:space="preserve">
CRITERIO UTILIZADO PARA INVERSION: NO. AGEB, ZAP´S, REZAGO SOCIAL, CUIS</t>
        </r>
      </text>
    </comment>
    <comment ref="H21" authorId="0" shapeId="0">
      <text>
        <r>
          <rPr>
            <b/>
            <sz val="9"/>
            <color indexed="81"/>
            <rFont val="Tahoma"/>
            <family val="2"/>
          </rPr>
          <t>PC-HP1:</t>
        </r>
        <r>
          <rPr>
            <sz val="9"/>
            <color indexed="81"/>
            <rFont val="Tahoma"/>
            <family val="2"/>
          </rPr>
          <t xml:space="preserve">
TIPO DE CONTRIBUCIÓN: DIRECTA, INDIRECTA, COMPLEMENTARIA, ESPECIAL</t>
        </r>
      </text>
    </comment>
    <comment ref="J21" authorId="0" shapeId="0">
      <text>
        <r>
          <rPr>
            <b/>
            <sz val="9"/>
            <color indexed="81"/>
            <rFont val="Tahoma"/>
            <family val="2"/>
          </rPr>
          <t>PC-HP1:</t>
        </r>
        <r>
          <rPr>
            <sz val="9"/>
            <color indexed="81"/>
            <rFont val="Tahoma"/>
            <family val="2"/>
          </rPr>
          <t xml:space="preserve">
BENEFICIARIOS DEL PROYECTO</t>
        </r>
      </text>
    </comment>
    <comment ref="L21"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22" authorId="0" shapeId="0">
      <text>
        <r>
          <rPr>
            <b/>
            <sz val="9"/>
            <color indexed="81"/>
            <rFont val="Tahoma"/>
            <family val="2"/>
          </rPr>
          <t>PC-HP1:</t>
        </r>
        <r>
          <rPr>
            <sz val="9"/>
            <color indexed="81"/>
            <rFont val="Tahoma"/>
            <family val="2"/>
          </rPr>
          <t xml:space="preserve">
INSTITUCION Y NUMERO DE FIANZA</t>
        </r>
      </text>
    </comment>
    <comment ref="I22" authorId="0" shapeId="0">
      <text>
        <r>
          <rPr>
            <b/>
            <sz val="9"/>
            <color indexed="81"/>
            <rFont val="Tahoma"/>
            <family val="2"/>
          </rPr>
          <t>PC-HP1:</t>
        </r>
        <r>
          <rPr>
            <sz val="9"/>
            <color indexed="81"/>
            <rFont val="Tahoma"/>
            <family val="2"/>
          </rPr>
          <t xml:space="preserve">
MONTO AFIANZADO Y FECHA</t>
        </r>
      </text>
    </comment>
    <comment ref="K22" authorId="0" shapeId="0">
      <text>
        <r>
          <rPr>
            <b/>
            <sz val="9"/>
            <color indexed="81"/>
            <rFont val="Tahoma"/>
            <family val="2"/>
          </rPr>
          <t>PC-HP1:</t>
        </r>
        <r>
          <rPr>
            <sz val="9"/>
            <color indexed="81"/>
            <rFont val="Tahoma"/>
            <family val="2"/>
          </rPr>
          <t xml:space="preserve">
INSTITUCION Y NUMERO DE FIANZA</t>
        </r>
      </text>
    </comment>
    <comment ref="L22" authorId="0" shapeId="0">
      <text>
        <r>
          <rPr>
            <b/>
            <sz val="9"/>
            <color indexed="81"/>
            <rFont val="Tahoma"/>
            <family val="2"/>
          </rPr>
          <t>PC-HP1:</t>
        </r>
        <r>
          <rPr>
            <sz val="9"/>
            <color indexed="81"/>
            <rFont val="Tahoma"/>
            <family val="2"/>
          </rPr>
          <t xml:space="preserve">
MONTO AFIANZADO Y FECHA</t>
        </r>
      </text>
    </comment>
    <comment ref="N22" authorId="0" shapeId="0">
      <text>
        <r>
          <rPr>
            <b/>
            <sz val="9"/>
            <color indexed="81"/>
            <rFont val="Tahoma"/>
            <family val="2"/>
          </rPr>
          <t>PC-HP1:</t>
        </r>
        <r>
          <rPr>
            <sz val="9"/>
            <color indexed="81"/>
            <rFont val="Tahoma"/>
            <family val="2"/>
          </rPr>
          <t xml:space="preserve">
INSTITUCION Y NUMERO DE FIANZA</t>
        </r>
      </text>
    </comment>
    <comment ref="O22" authorId="0" shapeId="0">
      <text>
        <r>
          <rPr>
            <b/>
            <sz val="9"/>
            <color indexed="81"/>
            <rFont val="Tahoma"/>
            <family val="2"/>
          </rPr>
          <t>PC-HP1:</t>
        </r>
        <r>
          <rPr>
            <sz val="9"/>
            <color indexed="81"/>
            <rFont val="Tahoma"/>
            <family val="2"/>
          </rPr>
          <t xml:space="preserve">
MONTO AFIANZADO Y FECHA</t>
        </r>
      </text>
    </comment>
    <comment ref="W22" authorId="0" shapeId="0">
      <text>
        <r>
          <rPr>
            <b/>
            <sz val="9"/>
            <color indexed="81"/>
            <rFont val="Tahoma"/>
            <family val="2"/>
          </rPr>
          <t>PC-HP1:</t>
        </r>
        <r>
          <rPr>
            <sz val="9"/>
            <color indexed="81"/>
            <rFont val="Tahoma"/>
            <family val="2"/>
          </rPr>
          <t xml:space="preserve">
5 AL MILLAR</t>
        </r>
      </text>
    </comment>
    <comment ref="X22" authorId="0" shapeId="0">
      <text>
        <r>
          <rPr>
            <b/>
            <sz val="9"/>
            <color indexed="81"/>
            <rFont val="Tahoma"/>
            <family val="2"/>
          </rPr>
          <t>PC-HP1:</t>
        </r>
        <r>
          <rPr>
            <sz val="9"/>
            <color indexed="81"/>
            <rFont val="Tahoma"/>
            <family val="2"/>
          </rPr>
          <t xml:space="preserve">
5 AL MILLAR</t>
        </r>
      </text>
    </comment>
    <comment ref="Y22" authorId="0" shapeId="0">
      <text>
        <r>
          <rPr>
            <b/>
            <sz val="9"/>
            <color indexed="81"/>
            <rFont val="Tahoma"/>
            <family val="2"/>
          </rPr>
          <t>PC-HP1:</t>
        </r>
        <r>
          <rPr>
            <sz val="9"/>
            <color indexed="81"/>
            <rFont val="Tahoma"/>
            <family val="2"/>
          </rPr>
          <t xml:space="preserve">
5 AL MILLAR</t>
        </r>
      </text>
    </comment>
    <comment ref="D23" authorId="0" shapeId="0">
      <text>
        <r>
          <rPr>
            <b/>
            <sz val="9"/>
            <color indexed="81"/>
            <rFont val="Tahoma"/>
            <family val="2"/>
          </rPr>
          <t>PC-HP1:</t>
        </r>
        <r>
          <rPr>
            <sz val="9"/>
            <color indexed="81"/>
            <rFont val="Tahoma"/>
            <family val="2"/>
          </rPr>
          <t xml:space="preserve">
METAS OBRA</t>
        </r>
      </text>
    </comment>
    <comment ref="B24" authorId="0" shapeId="0">
      <text>
        <r>
          <rPr>
            <b/>
            <sz val="9"/>
            <color indexed="81"/>
            <rFont val="Tahoma"/>
            <family val="2"/>
          </rPr>
          <t>PC-HP1:</t>
        </r>
        <r>
          <rPr>
            <sz val="9"/>
            <color indexed="81"/>
            <rFont val="Tahoma"/>
            <family val="2"/>
          </rPr>
          <t xml:space="preserve">
FOLIO MIDS</t>
        </r>
      </text>
    </comment>
    <comment ref="C24" authorId="0" shapeId="0">
      <text>
        <r>
          <rPr>
            <b/>
            <sz val="9"/>
            <color indexed="81"/>
            <rFont val="Tahoma"/>
            <family val="2"/>
          </rPr>
          <t>PC-HP1:</t>
        </r>
        <r>
          <rPr>
            <sz val="9"/>
            <color indexed="81"/>
            <rFont val="Tahoma"/>
            <family val="2"/>
          </rPr>
          <t xml:space="preserve">
NOMBRE DEL CONTRATISTA Y RFC</t>
        </r>
      </text>
    </comment>
    <comment ref="F24" authorId="0" shapeId="0">
      <text>
        <r>
          <rPr>
            <b/>
            <sz val="9"/>
            <color indexed="81"/>
            <rFont val="Tahoma"/>
            <family val="2"/>
          </rPr>
          <t>PC-HP1:</t>
        </r>
        <r>
          <rPr>
            <sz val="9"/>
            <color indexed="81"/>
            <rFont val="Tahoma"/>
            <family val="2"/>
          </rPr>
          <t xml:space="preserve"> GRADO DE REZAGO SOCIAL DE LA LOCALIDAD</t>
        </r>
      </text>
    </comment>
    <comment ref="G24" authorId="0" shapeId="0">
      <text>
        <r>
          <rPr>
            <b/>
            <sz val="9"/>
            <color indexed="81"/>
            <rFont val="Tahoma"/>
            <family val="2"/>
          </rPr>
          <t>PC-HP1:</t>
        </r>
        <r>
          <rPr>
            <sz val="9"/>
            <color indexed="81"/>
            <rFont val="Tahoma"/>
            <family val="2"/>
          </rPr>
          <t xml:space="preserve">
CRITERIO UTILIZADO PARA INVERSION: NO. AGEB, ZAP´S, REZAGO SOCIAL, CUIS</t>
        </r>
      </text>
    </comment>
    <comment ref="H24" authorId="0" shapeId="0">
      <text>
        <r>
          <rPr>
            <b/>
            <sz val="9"/>
            <color indexed="81"/>
            <rFont val="Tahoma"/>
            <family val="2"/>
          </rPr>
          <t>PC-HP1:</t>
        </r>
        <r>
          <rPr>
            <sz val="9"/>
            <color indexed="81"/>
            <rFont val="Tahoma"/>
            <family val="2"/>
          </rPr>
          <t xml:space="preserve">
TIPO DE CONTRIBUCIÓN: DIRECTA, INDIRECTA, COMPLEMENTARIA, ESPECIAL</t>
        </r>
      </text>
    </comment>
    <comment ref="J24" authorId="0" shapeId="0">
      <text>
        <r>
          <rPr>
            <b/>
            <sz val="9"/>
            <color indexed="81"/>
            <rFont val="Tahoma"/>
            <family val="2"/>
          </rPr>
          <t>PC-HP1:</t>
        </r>
        <r>
          <rPr>
            <sz val="9"/>
            <color indexed="81"/>
            <rFont val="Tahoma"/>
            <family val="2"/>
          </rPr>
          <t xml:space="preserve">
BENEFICIARIOS DEL PROYECTO</t>
        </r>
      </text>
    </comment>
    <comment ref="L24"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25" authorId="0" shapeId="0">
      <text>
        <r>
          <rPr>
            <b/>
            <sz val="9"/>
            <color indexed="81"/>
            <rFont val="Tahoma"/>
            <family val="2"/>
          </rPr>
          <t>PC-HP1:</t>
        </r>
        <r>
          <rPr>
            <sz val="9"/>
            <color indexed="81"/>
            <rFont val="Tahoma"/>
            <family val="2"/>
          </rPr>
          <t xml:space="preserve">
INSTITUCION Y NUMERO DE FIANZA</t>
        </r>
      </text>
    </comment>
    <comment ref="I25" authorId="0" shapeId="0">
      <text>
        <r>
          <rPr>
            <b/>
            <sz val="9"/>
            <color indexed="81"/>
            <rFont val="Tahoma"/>
            <family val="2"/>
          </rPr>
          <t>PC-HP1:</t>
        </r>
        <r>
          <rPr>
            <sz val="9"/>
            <color indexed="81"/>
            <rFont val="Tahoma"/>
            <family val="2"/>
          </rPr>
          <t xml:space="preserve">
MONTO AFIANZADO Y FECHA</t>
        </r>
      </text>
    </comment>
    <comment ref="K25" authorId="0" shapeId="0">
      <text>
        <r>
          <rPr>
            <b/>
            <sz val="9"/>
            <color indexed="81"/>
            <rFont val="Tahoma"/>
            <family val="2"/>
          </rPr>
          <t>PC-HP1:</t>
        </r>
        <r>
          <rPr>
            <sz val="9"/>
            <color indexed="81"/>
            <rFont val="Tahoma"/>
            <family val="2"/>
          </rPr>
          <t xml:space="preserve">
INSTITUCION Y NUMERO DE FIANZA</t>
        </r>
      </text>
    </comment>
    <comment ref="L25" authorId="0" shapeId="0">
      <text>
        <r>
          <rPr>
            <b/>
            <sz val="9"/>
            <color indexed="81"/>
            <rFont val="Tahoma"/>
            <family val="2"/>
          </rPr>
          <t>PC-HP1:</t>
        </r>
        <r>
          <rPr>
            <sz val="9"/>
            <color indexed="81"/>
            <rFont val="Tahoma"/>
            <family val="2"/>
          </rPr>
          <t xml:space="preserve">
MONTO AFIANZADO Y FECHA</t>
        </r>
      </text>
    </comment>
    <comment ref="N25" authorId="0" shapeId="0">
      <text>
        <r>
          <rPr>
            <b/>
            <sz val="9"/>
            <color indexed="81"/>
            <rFont val="Tahoma"/>
            <family val="2"/>
          </rPr>
          <t>PC-HP1:</t>
        </r>
        <r>
          <rPr>
            <sz val="9"/>
            <color indexed="81"/>
            <rFont val="Tahoma"/>
            <family val="2"/>
          </rPr>
          <t xml:space="preserve">
INSTITUCION Y NUMERO DE FIANZA</t>
        </r>
      </text>
    </comment>
    <comment ref="O25" authorId="0" shapeId="0">
      <text>
        <r>
          <rPr>
            <b/>
            <sz val="9"/>
            <color indexed="81"/>
            <rFont val="Tahoma"/>
            <family val="2"/>
          </rPr>
          <t>PC-HP1:</t>
        </r>
        <r>
          <rPr>
            <sz val="9"/>
            <color indexed="81"/>
            <rFont val="Tahoma"/>
            <family val="2"/>
          </rPr>
          <t xml:space="preserve">
MONTO AFIANZADO Y FECHA</t>
        </r>
      </text>
    </comment>
    <comment ref="W25" authorId="0" shapeId="0">
      <text>
        <r>
          <rPr>
            <b/>
            <sz val="9"/>
            <color indexed="81"/>
            <rFont val="Tahoma"/>
            <family val="2"/>
          </rPr>
          <t>PC-HP1:</t>
        </r>
        <r>
          <rPr>
            <sz val="9"/>
            <color indexed="81"/>
            <rFont val="Tahoma"/>
            <family val="2"/>
          </rPr>
          <t xml:space="preserve">
5 AL MILLAR</t>
        </r>
      </text>
    </comment>
    <comment ref="X25" authorId="0" shapeId="0">
      <text>
        <r>
          <rPr>
            <b/>
            <sz val="9"/>
            <color indexed="81"/>
            <rFont val="Tahoma"/>
            <family val="2"/>
          </rPr>
          <t>PC-HP1:</t>
        </r>
        <r>
          <rPr>
            <sz val="9"/>
            <color indexed="81"/>
            <rFont val="Tahoma"/>
            <family val="2"/>
          </rPr>
          <t xml:space="preserve">
5 AL MILLAR</t>
        </r>
      </text>
    </comment>
    <comment ref="Y25" authorId="0" shapeId="0">
      <text>
        <r>
          <rPr>
            <b/>
            <sz val="9"/>
            <color indexed="81"/>
            <rFont val="Tahoma"/>
            <family val="2"/>
          </rPr>
          <t>PC-HP1:</t>
        </r>
        <r>
          <rPr>
            <sz val="9"/>
            <color indexed="81"/>
            <rFont val="Tahoma"/>
            <family val="2"/>
          </rPr>
          <t xml:space="preserve">
5 AL MILLAR</t>
        </r>
      </text>
    </comment>
    <comment ref="D26" authorId="0" shapeId="0">
      <text>
        <r>
          <rPr>
            <b/>
            <sz val="9"/>
            <color indexed="81"/>
            <rFont val="Tahoma"/>
            <family val="2"/>
          </rPr>
          <t>PC-HP1:</t>
        </r>
        <r>
          <rPr>
            <sz val="9"/>
            <color indexed="81"/>
            <rFont val="Tahoma"/>
            <family val="2"/>
          </rPr>
          <t xml:space="preserve">
METAS OBRA</t>
        </r>
      </text>
    </comment>
    <comment ref="T26" authorId="0" shapeId="0">
      <text>
        <r>
          <rPr>
            <b/>
            <sz val="9"/>
            <color indexed="81"/>
            <rFont val="Tahoma"/>
            <family val="2"/>
          </rPr>
          <t>PC-HP1:</t>
        </r>
        <r>
          <rPr>
            <sz val="9"/>
            <color indexed="81"/>
            <rFont val="Tahoma"/>
            <family val="2"/>
          </rPr>
          <t xml:space="preserve">
ADEDUDO CAMINO</t>
        </r>
      </text>
    </comment>
    <comment ref="B27" authorId="0" shapeId="0">
      <text>
        <r>
          <rPr>
            <b/>
            <sz val="9"/>
            <color indexed="81"/>
            <rFont val="Tahoma"/>
            <family val="2"/>
          </rPr>
          <t>PC-HP1:</t>
        </r>
        <r>
          <rPr>
            <sz val="9"/>
            <color indexed="81"/>
            <rFont val="Tahoma"/>
            <family val="2"/>
          </rPr>
          <t xml:space="preserve">
FOLIO MIDS</t>
        </r>
      </text>
    </comment>
    <comment ref="C27" authorId="0" shapeId="0">
      <text>
        <r>
          <rPr>
            <b/>
            <sz val="9"/>
            <color indexed="81"/>
            <rFont val="Tahoma"/>
            <family val="2"/>
          </rPr>
          <t>PC-HP1:</t>
        </r>
        <r>
          <rPr>
            <sz val="9"/>
            <color indexed="81"/>
            <rFont val="Tahoma"/>
            <family val="2"/>
          </rPr>
          <t xml:space="preserve">
NOMBRE DEL CONTRATISTA Y RFC</t>
        </r>
      </text>
    </comment>
    <comment ref="F27" authorId="0" shapeId="0">
      <text>
        <r>
          <rPr>
            <b/>
            <sz val="9"/>
            <color indexed="81"/>
            <rFont val="Tahoma"/>
            <family val="2"/>
          </rPr>
          <t>PC-HP1:</t>
        </r>
        <r>
          <rPr>
            <sz val="9"/>
            <color indexed="81"/>
            <rFont val="Tahoma"/>
            <family val="2"/>
          </rPr>
          <t xml:space="preserve"> GRADO DE REZAGO SOCIAL DE LA LOCALIDAD</t>
        </r>
      </text>
    </comment>
    <comment ref="G27" authorId="0" shapeId="0">
      <text>
        <r>
          <rPr>
            <b/>
            <sz val="9"/>
            <color indexed="81"/>
            <rFont val="Tahoma"/>
            <family val="2"/>
          </rPr>
          <t>PC-HP1:</t>
        </r>
        <r>
          <rPr>
            <sz val="9"/>
            <color indexed="81"/>
            <rFont val="Tahoma"/>
            <family val="2"/>
          </rPr>
          <t xml:space="preserve">
CRITERIO UTILIZADO PARA INVERSION: NO. AGEB, ZAP´S, REZAGO SOCIAL, CUIS</t>
        </r>
      </text>
    </comment>
    <comment ref="H27" authorId="0" shapeId="0">
      <text>
        <r>
          <rPr>
            <b/>
            <sz val="9"/>
            <color indexed="81"/>
            <rFont val="Tahoma"/>
            <family val="2"/>
          </rPr>
          <t>PC-HP1:</t>
        </r>
        <r>
          <rPr>
            <sz val="9"/>
            <color indexed="81"/>
            <rFont val="Tahoma"/>
            <family val="2"/>
          </rPr>
          <t xml:space="preserve">
TIPO DE CONTRIBUCIÓN: DIRECTA, INDIRECTA, COMPLEMENTARIA, ESPECIAL</t>
        </r>
      </text>
    </comment>
    <comment ref="J27" authorId="0" shapeId="0">
      <text>
        <r>
          <rPr>
            <b/>
            <sz val="9"/>
            <color indexed="81"/>
            <rFont val="Tahoma"/>
            <family val="2"/>
          </rPr>
          <t>PC-HP1:</t>
        </r>
        <r>
          <rPr>
            <sz val="9"/>
            <color indexed="81"/>
            <rFont val="Tahoma"/>
            <family val="2"/>
          </rPr>
          <t xml:space="preserve">
BENEFICIARIOS DEL PROYECTO</t>
        </r>
      </text>
    </comment>
    <comment ref="L27"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28" authorId="0" shapeId="0">
      <text>
        <r>
          <rPr>
            <b/>
            <sz val="9"/>
            <color indexed="81"/>
            <rFont val="Tahoma"/>
            <family val="2"/>
          </rPr>
          <t>PC-HP1:</t>
        </r>
        <r>
          <rPr>
            <sz val="9"/>
            <color indexed="81"/>
            <rFont val="Tahoma"/>
            <family val="2"/>
          </rPr>
          <t xml:space="preserve">
INSTITUCION Y NUMERO DE FIANZA</t>
        </r>
      </text>
    </comment>
    <comment ref="I28" authorId="0" shapeId="0">
      <text>
        <r>
          <rPr>
            <b/>
            <sz val="9"/>
            <color indexed="81"/>
            <rFont val="Tahoma"/>
            <family val="2"/>
          </rPr>
          <t>PC-HP1:</t>
        </r>
        <r>
          <rPr>
            <sz val="9"/>
            <color indexed="81"/>
            <rFont val="Tahoma"/>
            <family val="2"/>
          </rPr>
          <t xml:space="preserve">
MONTO AFIANZADO Y FECHA</t>
        </r>
      </text>
    </comment>
    <comment ref="K28" authorId="0" shapeId="0">
      <text>
        <r>
          <rPr>
            <b/>
            <sz val="9"/>
            <color indexed="81"/>
            <rFont val="Tahoma"/>
            <family val="2"/>
          </rPr>
          <t>PC-HP1:</t>
        </r>
        <r>
          <rPr>
            <sz val="9"/>
            <color indexed="81"/>
            <rFont val="Tahoma"/>
            <family val="2"/>
          </rPr>
          <t xml:space="preserve">
INSTITUCION Y NUMERO DE FIANZA</t>
        </r>
      </text>
    </comment>
    <comment ref="L28" authorId="0" shapeId="0">
      <text>
        <r>
          <rPr>
            <b/>
            <sz val="9"/>
            <color indexed="81"/>
            <rFont val="Tahoma"/>
            <family val="2"/>
          </rPr>
          <t>PC-HP1:</t>
        </r>
        <r>
          <rPr>
            <sz val="9"/>
            <color indexed="81"/>
            <rFont val="Tahoma"/>
            <family val="2"/>
          </rPr>
          <t xml:space="preserve">
MONTO AFIANZADO Y FECHA</t>
        </r>
      </text>
    </comment>
    <comment ref="N28" authorId="0" shapeId="0">
      <text>
        <r>
          <rPr>
            <b/>
            <sz val="9"/>
            <color indexed="81"/>
            <rFont val="Tahoma"/>
            <family val="2"/>
          </rPr>
          <t>PC-HP1:</t>
        </r>
        <r>
          <rPr>
            <sz val="9"/>
            <color indexed="81"/>
            <rFont val="Tahoma"/>
            <family val="2"/>
          </rPr>
          <t xml:space="preserve">
INSTITUCION Y NUMERO DE FIANZA</t>
        </r>
      </text>
    </comment>
    <comment ref="O28" authorId="0" shapeId="0">
      <text>
        <r>
          <rPr>
            <b/>
            <sz val="9"/>
            <color indexed="81"/>
            <rFont val="Tahoma"/>
            <family val="2"/>
          </rPr>
          <t>PC-HP1:</t>
        </r>
        <r>
          <rPr>
            <sz val="9"/>
            <color indexed="81"/>
            <rFont val="Tahoma"/>
            <family val="2"/>
          </rPr>
          <t xml:space="preserve">
MONTO AFIANZADO Y FECHA</t>
        </r>
      </text>
    </comment>
    <comment ref="W28" authorId="0" shapeId="0">
      <text>
        <r>
          <rPr>
            <b/>
            <sz val="9"/>
            <color indexed="81"/>
            <rFont val="Tahoma"/>
            <family val="2"/>
          </rPr>
          <t>PC-HP1:</t>
        </r>
        <r>
          <rPr>
            <sz val="9"/>
            <color indexed="81"/>
            <rFont val="Tahoma"/>
            <family val="2"/>
          </rPr>
          <t xml:space="preserve">
5 AL MILLAR</t>
        </r>
      </text>
    </comment>
    <comment ref="X28" authorId="0" shapeId="0">
      <text>
        <r>
          <rPr>
            <b/>
            <sz val="9"/>
            <color indexed="81"/>
            <rFont val="Tahoma"/>
            <family val="2"/>
          </rPr>
          <t>PC-HP1:</t>
        </r>
        <r>
          <rPr>
            <sz val="9"/>
            <color indexed="81"/>
            <rFont val="Tahoma"/>
            <family val="2"/>
          </rPr>
          <t xml:space="preserve">
5 AL MILLAR</t>
        </r>
      </text>
    </comment>
    <comment ref="Y28" authorId="0" shapeId="0">
      <text>
        <r>
          <rPr>
            <b/>
            <sz val="9"/>
            <color indexed="81"/>
            <rFont val="Tahoma"/>
            <family val="2"/>
          </rPr>
          <t>PC-HP1:</t>
        </r>
        <r>
          <rPr>
            <sz val="9"/>
            <color indexed="81"/>
            <rFont val="Tahoma"/>
            <family val="2"/>
          </rPr>
          <t xml:space="preserve">
5 AL MILLAR</t>
        </r>
      </text>
    </comment>
    <comment ref="D29" authorId="0" shapeId="0">
      <text>
        <r>
          <rPr>
            <b/>
            <sz val="9"/>
            <color indexed="81"/>
            <rFont val="Tahoma"/>
            <family val="2"/>
          </rPr>
          <t>PC-HP1:</t>
        </r>
        <r>
          <rPr>
            <sz val="9"/>
            <color indexed="81"/>
            <rFont val="Tahoma"/>
            <family val="2"/>
          </rPr>
          <t xml:space="preserve">
METAS OBRA</t>
        </r>
      </text>
    </comment>
    <comment ref="T29" authorId="0" shapeId="0">
      <text>
        <r>
          <rPr>
            <b/>
            <sz val="9"/>
            <color indexed="81"/>
            <rFont val="Tahoma"/>
            <family val="2"/>
          </rPr>
          <t>PC-HP1:</t>
        </r>
        <r>
          <rPr>
            <sz val="9"/>
            <color indexed="81"/>
            <rFont val="Tahoma"/>
            <family val="2"/>
          </rPr>
          <t xml:space="preserve">
VEHICULO</t>
        </r>
      </text>
    </comment>
    <comment ref="B30" authorId="0" shapeId="0">
      <text>
        <r>
          <rPr>
            <b/>
            <sz val="9"/>
            <color indexed="81"/>
            <rFont val="Tahoma"/>
            <family val="2"/>
          </rPr>
          <t>PC-HP1:</t>
        </r>
        <r>
          <rPr>
            <sz val="9"/>
            <color indexed="81"/>
            <rFont val="Tahoma"/>
            <family val="2"/>
          </rPr>
          <t xml:space="preserve">
FOLIO MIDS</t>
        </r>
      </text>
    </comment>
    <comment ref="C30" authorId="0" shapeId="0">
      <text>
        <r>
          <rPr>
            <b/>
            <sz val="9"/>
            <color indexed="81"/>
            <rFont val="Tahoma"/>
            <family val="2"/>
          </rPr>
          <t>PC-HP1:</t>
        </r>
        <r>
          <rPr>
            <sz val="9"/>
            <color indexed="81"/>
            <rFont val="Tahoma"/>
            <family val="2"/>
          </rPr>
          <t xml:space="preserve">
NOMBRE DEL CONTRATISTA Y RFC</t>
        </r>
      </text>
    </comment>
    <comment ref="F30" authorId="0" shapeId="0">
      <text>
        <r>
          <rPr>
            <b/>
            <sz val="9"/>
            <color indexed="81"/>
            <rFont val="Tahoma"/>
            <family val="2"/>
          </rPr>
          <t>PC-HP1:</t>
        </r>
        <r>
          <rPr>
            <sz val="9"/>
            <color indexed="81"/>
            <rFont val="Tahoma"/>
            <family val="2"/>
          </rPr>
          <t xml:space="preserve"> GRADO DE REZAGO SOCIAL DE LA LOCALIDAD</t>
        </r>
      </text>
    </comment>
    <comment ref="G30" authorId="0" shapeId="0">
      <text>
        <r>
          <rPr>
            <b/>
            <sz val="9"/>
            <color indexed="81"/>
            <rFont val="Tahoma"/>
            <family val="2"/>
          </rPr>
          <t>PC-HP1:</t>
        </r>
        <r>
          <rPr>
            <sz val="9"/>
            <color indexed="81"/>
            <rFont val="Tahoma"/>
            <family val="2"/>
          </rPr>
          <t xml:space="preserve">
CRITERIO UTILIZADO PARA INVERSION: NO. AGEB, ZAP´S, REZAGO SOCIAL, CUIS</t>
        </r>
      </text>
    </comment>
    <comment ref="H30" authorId="0" shapeId="0">
      <text>
        <r>
          <rPr>
            <b/>
            <sz val="9"/>
            <color indexed="81"/>
            <rFont val="Tahoma"/>
            <family val="2"/>
          </rPr>
          <t>PC-HP1:</t>
        </r>
        <r>
          <rPr>
            <sz val="9"/>
            <color indexed="81"/>
            <rFont val="Tahoma"/>
            <family val="2"/>
          </rPr>
          <t xml:space="preserve">
TIPO DE CONTRIBUCIÓN: DIRECTA, INDIRECTA, COMPLEMENTARIA, ESPECIAL</t>
        </r>
      </text>
    </comment>
    <comment ref="J30" authorId="0" shapeId="0">
      <text>
        <r>
          <rPr>
            <b/>
            <sz val="9"/>
            <color indexed="81"/>
            <rFont val="Tahoma"/>
            <family val="2"/>
          </rPr>
          <t>PC-HP1:</t>
        </r>
        <r>
          <rPr>
            <sz val="9"/>
            <color indexed="81"/>
            <rFont val="Tahoma"/>
            <family val="2"/>
          </rPr>
          <t xml:space="preserve">
BENEFICIARIOS DEL PROYECTO</t>
        </r>
      </text>
    </comment>
    <comment ref="L30"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31" authorId="0" shapeId="0">
      <text>
        <r>
          <rPr>
            <b/>
            <sz val="9"/>
            <color indexed="81"/>
            <rFont val="Tahoma"/>
            <family val="2"/>
          </rPr>
          <t>PC-HP1:</t>
        </r>
        <r>
          <rPr>
            <sz val="9"/>
            <color indexed="81"/>
            <rFont val="Tahoma"/>
            <family val="2"/>
          </rPr>
          <t xml:space="preserve">
INSTITUCION Y NUMERO DE FIANZA</t>
        </r>
      </text>
    </comment>
    <comment ref="I31" authorId="0" shapeId="0">
      <text>
        <r>
          <rPr>
            <b/>
            <sz val="9"/>
            <color indexed="81"/>
            <rFont val="Tahoma"/>
            <family val="2"/>
          </rPr>
          <t>PC-HP1:</t>
        </r>
        <r>
          <rPr>
            <sz val="9"/>
            <color indexed="81"/>
            <rFont val="Tahoma"/>
            <family val="2"/>
          </rPr>
          <t xml:space="preserve">
MONTO AFIANZADO Y FECHA</t>
        </r>
      </text>
    </comment>
    <comment ref="K31" authorId="0" shapeId="0">
      <text>
        <r>
          <rPr>
            <b/>
            <sz val="9"/>
            <color indexed="81"/>
            <rFont val="Tahoma"/>
            <family val="2"/>
          </rPr>
          <t>PC-HP1:</t>
        </r>
        <r>
          <rPr>
            <sz val="9"/>
            <color indexed="81"/>
            <rFont val="Tahoma"/>
            <family val="2"/>
          </rPr>
          <t xml:space="preserve">
INSTITUCION Y NUMERO DE FIANZA</t>
        </r>
      </text>
    </comment>
    <comment ref="L31" authorId="0" shapeId="0">
      <text>
        <r>
          <rPr>
            <b/>
            <sz val="9"/>
            <color indexed="81"/>
            <rFont val="Tahoma"/>
            <family val="2"/>
          </rPr>
          <t>PC-HP1:</t>
        </r>
        <r>
          <rPr>
            <sz val="9"/>
            <color indexed="81"/>
            <rFont val="Tahoma"/>
            <family val="2"/>
          </rPr>
          <t xml:space="preserve">
MONTO AFIANZADO Y FECHA</t>
        </r>
      </text>
    </comment>
    <comment ref="N31" authorId="0" shapeId="0">
      <text>
        <r>
          <rPr>
            <b/>
            <sz val="9"/>
            <color indexed="81"/>
            <rFont val="Tahoma"/>
            <family val="2"/>
          </rPr>
          <t>PC-HP1:</t>
        </r>
        <r>
          <rPr>
            <sz val="9"/>
            <color indexed="81"/>
            <rFont val="Tahoma"/>
            <family val="2"/>
          </rPr>
          <t xml:space="preserve">
INSTITUCION Y NUMERO DE FIANZA</t>
        </r>
      </text>
    </comment>
    <comment ref="O31" authorId="0" shapeId="0">
      <text>
        <r>
          <rPr>
            <b/>
            <sz val="9"/>
            <color indexed="81"/>
            <rFont val="Tahoma"/>
            <family val="2"/>
          </rPr>
          <t>PC-HP1:</t>
        </r>
        <r>
          <rPr>
            <sz val="9"/>
            <color indexed="81"/>
            <rFont val="Tahoma"/>
            <family val="2"/>
          </rPr>
          <t xml:space="preserve">
MONTO AFIANZADO Y FECHA</t>
        </r>
      </text>
    </comment>
    <comment ref="W31" authorId="0" shapeId="0">
      <text>
        <r>
          <rPr>
            <b/>
            <sz val="9"/>
            <color indexed="81"/>
            <rFont val="Tahoma"/>
            <family val="2"/>
          </rPr>
          <t>PC-HP1:</t>
        </r>
        <r>
          <rPr>
            <sz val="9"/>
            <color indexed="81"/>
            <rFont val="Tahoma"/>
            <family val="2"/>
          </rPr>
          <t xml:space="preserve">
5 AL MILLAR</t>
        </r>
      </text>
    </comment>
    <comment ref="X31" authorId="0" shapeId="0">
      <text>
        <r>
          <rPr>
            <b/>
            <sz val="9"/>
            <color indexed="81"/>
            <rFont val="Tahoma"/>
            <family val="2"/>
          </rPr>
          <t>PC-HP1:</t>
        </r>
        <r>
          <rPr>
            <sz val="9"/>
            <color indexed="81"/>
            <rFont val="Tahoma"/>
            <family val="2"/>
          </rPr>
          <t xml:space="preserve">
5 AL MILLAR</t>
        </r>
      </text>
    </comment>
    <comment ref="Y31" authorId="0" shapeId="0">
      <text>
        <r>
          <rPr>
            <b/>
            <sz val="9"/>
            <color indexed="81"/>
            <rFont val="Tahoma"/>
            <family val="2"/>
          </rPr>
          <t>PC-HP1:</t>
        </r>
        <r>
          <rPr>
            <sz val="9"/>
            <color indexed="81"/>
            <rFont val="Tahoma"/>
            <family val="2"/>
          </rPr>
          <t xml:space="preserve">
5 AL MILLAR</t>
        </r>
      </text>
    </comment>
    <comment ref="D32" authorId="0" shapeId="0">
      <text>
        <r>
          <rPr>
            <b/>
            <sz val="9"/>
            <color indexed="81"/>
            <rFont val="Tahoma"/>
            <family val="2"/>
          </rPr>
          <t>PC-HP1:</t>
        </r>
        <r>
          <rPr>
            <sz val="9"/>
            <color indexed="81"/>
            <rFont val="Tahoma"/>
            <family val="2"/>
          </rPr>
          <t xml:space="preserve">
METAS OBRA</t>
        </r>
      </text>
    </comment>
    <comment ref="T32" authorId="0" shapeId="0">
      <text>
        <r>
          <rPr>
            <b/>
            <sz val="9"/>
            <color indexed="81"/>
            <rFont val="Tahoma"/>
            <family val="2"/>
          </rPr>
          <t>PC-HP1:</t>
        </r>
        <r>
          <rPr>
            <sz val="9"/>
            <color indexed="81"/>
            <rFont val="Tahoma"/>
            <family val="2"/>
          </rPr>
          <t xml:space="preserve">
VEHICULO</t>
        </r>
      </text>
    </comment>
    <comment ref="B33" authorId="0" shapeId="0">
      <text>
        <r>
          <rPr>
            <b/>
            <sz val="9"/>
            <color indexed="81"/>
            <rFont val="Tahoma"/>
            <family val="2"/>
          </rPr>
          <t>PC-HP1:</t>
        </r>
        <r>
          <rPr>
            <sz val="9"/>
            <color indexed="81"/>
            <rFont val="Tahoma"/>
            <family val="2"/>
          </rPr>
          <t xml:space="preserve">
FOLIO MIDS</t>
        </r>
      </text>
    </comment>
    <comment ref="C33" authorId="0" shapeId="0">
      <text>
        <r>
          <rPr>
            <b/>
            <sz val="9"/>
            <color indexed="81"/>
            <rFont val="Tahoma"/>
            <family val="2"/>
          </rPr>
          <t>PC-HP1:</t>
        </r>
        <r>
          <rPr>
            <sz val="9"/>
            <color indexed="81"/>
            <rFont val="Tahoma"/>
            <family val="2"/>
          </rPr>
          <t xml:space="preserve">
NOMBRE DEL CONTRATISTA Y RFC</t>
        </r>
      </text>
    </comment>
    <comment ref="F33" authorId="0" shapeId="0">
      <text>
        <r>
          <rPr>
            <b/>
            <sz val="9"/>
            <color indexed="81"/>
            <rFont val="Tahoma"/>
            <family val="2"/>
          </rPr>
          <t>PC-HP1:</t>
        </r>
        <r>
          <rPr>
            <sz val="9"/>
            <color indexed="81"/>
            <rFont val="Tahoma"/>
            <family val="2"/>
          </rPr>
          <t xml:space="preserve"> GRADO DE REZAGO SOCIAL DE LA LOCALIDAD</t>
        </r>
      </text>
    </comment>
    <comment ref="G33" authorId="0" shapeId="0">
      <text>
        <r>
          <rPr>
            <b/>
            <sz val="9"/>
            <color indexed="81"/>
            <rFont val="Tahoma"/>
            <family val="2"/>
          </rPr>
          <t>PC-HP1:</t>
        </r>
        <r>
          <rPr>
            <sz val="9"/>
            <color indexed="81"/>
            <rFont val="Tahoma"/>
            <family val="2"/>
          </rPr>
          <t xml:space="preserve">
CRITERIO UTILIZADO PARA INVERSION: NO. AGEB, ZAP´S, REZAGO SOCIAL, CUIS</t>
        </r>
      </text>
    </comment>
    <comment ref="H33" authorId="0" shapeId="0">
      <text>
        <r>
          <rPr>
            <b/>
            <sz val="9"/>
            <color indexed="81"/>
            <rFont val="Tahoma"/>
            <family val="2"/>
          </rPr>
          <t>PC-HP1:</t>
        </r>
        <r>
          <rPr>
            <sz val="9"/>
            <color indexed="81"/>
            <rFont val="Tahoma"/>
            <family val="2"/>
          </rPr>
          <t xml:space="preserve">
TIPO DE CONTRIBUCIÓN: DIRECTA, INDIRECTA, COMPLEMENTARIA, ESPECIAL</t>
        </r>
      </text>
    </comment>
    <comment ref="J33" authorId="0" shapeId="0">
      <text>
        <r>
          <rPr>
            <b/>
            <sz val="9"/>
            <color indexed="81"/>
            <rFont val="Tahoma"/>
            <family val="2"/>
          </rPr>
          <t>PC-HP1:</t>
        </r>
        <r>
          <rPr>
            <sz val="9"/>
            <color indexed="81"/>
            <rFont val="Tahoma"/>
            <family val="2"/>
          </rPr>
          <t xml:space="preserve">
BENEFICIARIOS DEL PROYECTO</t>
        </r>
      </text>
    </comment>
    <comment ref="L33"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34" authorId="0" shapeId="0">
      <text>
        <r>
          <rPr>
            <b/>
            <sz val="9"/>
            <color indexed="81"/>
            <rFont val="Tahoma"/>
            <family val="2"/>
          </rPr>
          <t>PC-HP1:</t>
        </r>
        <r>
          <rPr>
            <sz val="9"/>
            <color indexed="81"/>
            <rFont val="Tahoma"/>
            <family val="2"/>
          </rPr>
          <t xml:space="preserve">
INSTITUCION Y NUMERO DE FIANZA</t>
        </r>
      </text>
    </comment>
    <comment ref="I34" authorId="0" shapeId="0">
      <text>
        <r>
          <rPr>
            <b/>
            <sz val="9"/>
            <color indexed="81"/>
            <rFont val="Tahoma"/>
            <family val="2"/>
          </rPr>
          <t>PC-HP1:</t>
        </r>
        <r>
          <rPr>
            <sz val="9"/>
            <color indexed="81"/>
            <rFont val="Tahoma"/>
            <family val="2"/>
          </rPr>
          <t xml:space="preserve">
MONTO AFIANZADO Y FECHA</t>
        </r>
      </text>
    </comment>
    <comment ref="K34" authorId="0" shapeId="0">
      <text>
        <r>
          <rPr>
            <b/>
            <sz val="9"/>
            <color indexed="81"/>
            <rFont val="Tahoma"/>
            <family val="2"/>
          </rPr>
          <t>PC-HP1:</t>
        </r>
        <r>
          <rPr>
            <sz val="9"/>
            <color indexed="81"/>
            <rFont val="Tahoma"/>
            <family val="2"/>
          </rPr>
          <t xml:space="preserve">
INSTITUCION Y NUMERO DE FIANZA</t>
        </r>
      </text>
    </comment>
    <comment ref="L34" authorId="0" shapeId="0">
      <text>
        <r>
          <rPr>
            <b/>
            <sz val="9"/>
            <color indexed="81"/>
            <rFont val="Tahoma"/>
            <family val="2"/>
          </rPr>
          <t>PC-HP1:</t>
        </r>
        <r>
          <rPr>
            <sz val="9"/>
            <color indexed="81"/>
            <rFont val="Tahoma"/>
            <family val="2"/>
          </rPr>
          <t xml:space="preserve">
MONTO AFIANZADO Y FECHA</t>
        </r>
      </text>
    </comment>
    <comment ref="N34" authorId="0" shapeId="0">
      <text>
        <r>
          <rPr>
            <b/>
            <sz val="9"/>
            <color indexed="81"/>
            <rFont val="Tahoma"/>
            <family val="2"/>
          </rPr>
          <t>PC-HP1:</t>
        </r>
        <r>
          <rPr>
            <sz val="9"/>
            <color indexed="81"/>
            <rFont val="Tahoma"/>
            <family val="2"/>
          </rPr>
          <t xml:space="preserve">
INSTITUCION Y NUMERO DE FIANZA</t>
        </r>
      </text>
    </comment>
    <comment ref="O34" authorId="0" shapeId="0">
      <text>
        <r>
          <rPr>
            <b/>
            <sz val="9"/>
            <color indexed="81"/>
            <rFont val="Tahoma"/>
            <family val="2"/>
          </rPr>
          <t>PC-HP1:</t>
        </r>
        <r>
          <rPr>
            <sz val="9"/>
            <color indexed="81"/>
            <rFont val="Tahoma"/>
            <family val="2"/>
          </rPr>
          <t xml:space="preserve">
MONTO AFIANZADO Y FECHA</t>
        </r>
      </text>
    </comment>
    <comment ref="W34" authorId="0" shapeId="0">
      <text>
        <r>
          <rPr>
            <b/>
            <sz val="9"/>
            <color indexed="81"/>
            <rFont val="Tahoma"/>
            <family val="2"/>
          </rPr>
          <t>PC-HP1:</t>
        </r>
        <r>
          <rPr>
            <sz val="9"/>
            <color indexed="81"/>
            <rFont val="Tahoma"/>
            <family val="2"/>
          </rPr>
          <t xml:space="preserve">
5 AL MILLAR</t>
        </r>
      </text>
    </comment>
    <comment ref="X34" authorId="0" shapeId="0">
      <text>
        <r>
          <rPr>
            <b/>
            <sz val="9"/>
            <color indexed="81"/>
            <rFont val="Tahoma"/>
            <family val="2"/>
          </rPr>
          <t>PC-HP1:</t>
        </r>
        <r>
          <rPr>
            <sz val="9"/>
            <color indexed="81"/>
            <rFont val="Tahoma"/>
            <family val="2"/>
          </rPr>
          <t xml:space="preserve">
5 AL MILLAR</t>
        </r>
      </text>
    </comment>
    <comment ref="Y34" authorId="0" shapeId="0">
      <text>
        <r>
          <rPr>
            <b/>
            <sz val="9"/>
            <color indexed="81"/>
            <rFont val="Tahoma"/>
            <family val="2"/>
          </rPr>
          <t>PC-HP1:</t>
        </r>
        <r>
          <rPr>
            <sz val="9"/>
            <color indexed="81"/>
            <rFont val="Tahoma"/>
            <family val="2"/>
          </rPr>
          <t xml:space="preserve">
5 AL MILLAR</t>
        </r>
      </text>
    </comment>
    <comment ref="D35" authorId="0" shapeId="0">
      <text>
        <r>
          <rPr>
            <b/>
            <sz val="9"/>
            <color indexed="81"/>
            <rFont val="Tahoma"/>
            <family val="2"/>
          </rPr>
          <t>PC-HP1:</t>
        </r>
        <r>
          <rPr>
            <sz val="9"/>
            <color indexed="81"/>
            <rFont val="Tahoma"/>
            <family val="2"/>
          </rPr>
          <t xml:space="preserve">
METAS OBRA</t>
        </r>
      </text>
    </comment>
    <comment ref="T35" authorId="0" shapeId="0">
      <text>
        <r>
          <rPr>
            <b/>
            <sz val="9"/>
            <color indexed="81"/>
            <rFont val="Tahoma"/>
            <family val="2"/>
          </rPr>
          <t>PC-HP1:</t>
        </r>
        <r>
          <rPr>
            <sz val="9"/>
            <color indexed="81"/>
            <rFont val="Tahoma"/>
            <family val="2"/>
          </rPr>
          <t xml:space="preserve">
VEHICULO</t>
        </r>
      </text>
    </comment>
    <comment ref="B36" authorId="0" shapeId="0">
      <text>
        <r>
          <rPr>
            <b/>
            <sz val="9"/>
            <color indexed="81"/>
            <rFont val="Tahoma"/>
            <family val="2"/>
          </rPr>
          <t>PC-HP1:</t>
        </r>
        <r>
          <rPr>
            <sz val="9"/>
            <color indexed="81"/>
            <rFont val="Tahoma"/>
            <family val="2"/>
          </rPr>
          <t xml:space="preserve">
FOLIO MIDS</t>
        </r>
      </text>
    </comment>
    <comment ref="C36" authorId="0" shapeId="0">
      <text>
        <r>
          <rPr>
            <b/>
            <sz val="9"/>
            <color indexed="81"/>
            <rFont val="Tahoma"/>
            <family val="2"/>
          </rPr>
          <t>PC-HP1:</t>
        </r>
        <r>
          <rPr>
            <sz val="9"/>
            <color indexed="81"/>
            <rFont val="Tahoma"/>
            <family val="2"/>
          </rPr>
          <t xml:space="preserve">
NOMBRE DEL CONTRATISTA Y RFC</t>
        </r>
      </text>
    </comment>
    <comment ref="F36" authorId="0" shapeId="0">
      <text>
        <r>
          <rPr>
            <b/>
            <sz val="9"/>
            <color indexed="81"/>
            <rFont val="Tahoma"/>
            <family val="2"/>
          </rPr>
          <t>PC-HP1:</t>
        </r>
        <r>
          <rPr>
            <sz val="9"/>
            <color indexed="81"/>
            <rFont val="Tahoma"/>
            <family val="2"/>
          </rPr>
          <t xml:space="preserve"> GRADO DE REZAGO SOCIAL DE LA LOCALIDAD</t>
        </r>
      </text>
    </comment>
    <comment ref="G36" authorId="0" shapeId="0">
      <text>
        <r>
          <rPr>
            <b/>
            <sz val="9"/>
            <color indexed="81"/>
            <rFont val="Tahoma"/>
            <family val="2"/>
          </rPr>
          <t>PC-HP1:</t>
        </r>
        <r>
          <rPr>
            <sz val="9"/>
            <color indexed="81"/>
            <rFont val="Tahoma"/>
            <family val="2"/>
          </rPr>
          <t xml:space="preserve">
CRITERIO UTILIZADO PARA INVERSION: NO. AGEB, ZAP´S, REZAGO SOCIAL, CUIS</t>
        </r>
      </text>
    </comment>
    <comment ref="H36" authorId="0" shapeId="0">
      <text>
        <r>
          <rPr>
            <b/>
            <sz val="9"/>
            <color indexed="81"/>
            <rFont val="Tahoma"/>
            <family val="2"/>
          </rPr>
          <t>PC-HP1:</t>
        </r>
        <r>
          <rPr>
            <sz val="9"/>
            <color indexed="81"/>
            <rFont val="Tahoma"/>
            <family val="2"/>
          </rPr>
          <t xml:space="preserve">
TIPO DE CONTRIBUCIÓN: DIRECTA, INDIRECTA, COMPLEMENTARIA, ESPECIAL</t>
        </r>
      </text>
    </comment>
    <comment ref="J36" authorId="0" shapeId="0">
      <text>
        <r>
          <rPr>
            <b/>
            <sz val="9"/>
            <color indexed="81"/>
            <rFont val="Tahoma"/>
            <family val="2"/>
          </rPr>
          <t>PC-HP1:</t>
        </r>
        <r>
          <rPr>
            <sz val="9"/>
            <color indexed="81"/>
            <rFont val="Tahoma"/>
            <family val="2"/>
          </rPr>
          <t xml:space="preserve">
BENEFICIARIOS DEL PROYECTO</t>
        </r>
      </text>
    </comment>
    <comment ref="L3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37" authorId="0" shapeId="0">
      <text>
        <r>
          <rPr>
            <b/>
            <sz val="9"/>
            <color indexed="81"/>
            <rFont val="Tahoma"/>
            <family val="2"/>
          </rPr>
          <t>PC-HP1:</t>
        </r>
        <r>
          <rPr>
            <sz val="9"/>
            <color indexed="81"/>
            <rFont val="Tahoma"/>
            <family val="2"/>
          </rPr>
          <t xml:space="preserve">
INSTITUCION Y NUMERO DE FIANZA</t>
        </r>
      </text>
    </comment>
    <comment ref="I37" authorId="0" shapeId="0">
      <text>
        <r>
          <rPr>
            <b/>
            <sz val="9"/>
            <color indexed="81"/>
            <rFont val="Tahoma"/>
            <family val="2"/>
          </rPr>
          <t>PC-HP1:</t>
        </r>
        <r>
          <rPr>
            <sz val="9"/>
            <color indexed="81"/>
            <rFont val="Tahoma"/>
            <family val="2"/>
          </rPr>
          <t xml:space="preserve">
MONTO AFIANZADO Y FECHA</t>
        </r>
      </text>
    </comment>
    <comment ref="K37" authorId="0" shapeId="0">
      <text>
        <r>
          <rPr>
            <b/>
            <sz val="9"/>
            <color indexed="81"/>
            <rFont val="Tahoma"/>
            <family val="2"/>
          </rPr>
          <t>PC-HP1:</t>
        </r>
        <r>
          <rPr>
            <sz val="9"/>
            <color indexed="81"/>
            <rFont val="Tahoma"/>
            <family val="2"/>
          </rPr>
          <t xml:space="preserve">
INSTITUCION Y NUMERO DE FIANZA</t>
        </r>
      </text>
    </comment>
    <comment ref="L37" authorId="0" shapeId="0">
      <text>
        <r>
          <rPr>
            <b/>
            <sz val="9"/>
            <color indexed="81"/>
            <rFont val="Tahoma"/>
            <family val="2"/>
          </rPr>
          <t>PC-HP1:</t>
        </r>
        <r>
          <rPr>
            <sz val="9"/>
            <color indexed="81"/>
            <rFont val="Tahoma"/>
            <family val="2"/>
          </rPr>
          <t xml:space="preserve">
MONTO AFIANZADO Y FECHA</t>
        </r>
      </text>
    </comment>
    <comment ref="N37" authorId="0" shapeId="0">
      <text>
        <r>
          <rPr>
            <b/>
            <sz val="9"/>
            <color indexed="81"/>
            <rFont val="Tahoma"/>
            <family val="2"/>
          </rPr>
          <t>PC-HP1:</t>
        </r>
        <r>
          <rPr>
            <sz val="9"/>
            <color indexed="81"/>
            <rFont val="Tahoma"/>
            <family val="2"/>
          </rPr>
          <t xml:space="preserve">
INSTITUCION Y NUMERO DE FIANZA</t>
        </r>
      </text>
    </comment>
    <comment ref="O37" authorId="0" shapeId="0">
      <text>
        <r>
          <rPr>
            <b/>
            <sz val="9"/>
            <color indexed="81"/>
            <rFont val="Tahoma"/>
            <family val="2"/>
          </rPr>
          <t>PC-HP1:</t>
        </r>
        <r>
          <rPr>
            <sz val="9"/>
            <color indexed="81"/>
            <rFont val="Tahoma"/>
            <family val="2"/>
          </rPr>
          <t xml:space="preserve">
MONTO AFIANZADO Y FECHA</t>
        </r>
      </text>
    </comment>
    <comment ref="W37" authorId="0" shapeId="0">
      <text>
        <r>
          <rPr>
            <b/>
            <sz val="9"/>
            <color indexed="81"/>
            <rFont val="Tahoma"/>
            <family val="2"/>
          </rPr>
          <t>PC-HP1:</t>
        </r>
        <r>
          <rPr>
            <sz val="9"/>
            <color indexed="81"/>
            <rFont val="Tahoma"/>
            <family val="2"/>
          </rPr>
          <t xml:space="preserve">
5 AL MILLAR</t>
        </r>
      </text>
    </comment>
    <comment ref="X37" authorId="0" shapeId="0">
      <text>
        <r>
          <rPr>
            <b/>
            <sz val="9"/>
            <color indexed="81"/>
            <rFont val="Tahoma"/>
            <family val="2"/>
          </rPr>
          <t>PC-HP1:</t>
        </r>
        <r>
          <rPr>
            <sz val="9"/>
            <color indexed="81"/>
            <rFont val="Tahoma"/>
            <family val="2"/>
          </rPr>
          <t xml:space="preserve">
5 AL MILLAR</t>
        </r>
      </text>
    </comment>
    <comment ref="Y37" authorId="0" shapeId="0">
      <text>
        <r>
          <rPr>
            <b/>
            <sz val="9"/>
            <color indexed="81"/>
            <rFont val="Tahoma"/>
            <family val="2"/>
          </rPr>
          <t>PC-HP1:</t>
        </r>
        <r>
          <rPr>
            <sz val="9"/>
            <color indexed="81"/>
            <rFont val="Tahoma"/>
            <family val="2"/>
          </rPr>
          <t xml:space="preserve">
5 AL MILLAR</t>
        </r>
      </text>
    </comment>
    <comment ref="D38" authorId="0" shapeId="0">
      <text>
        <r>
          <rPr>
            <b/>
            <sz val="9"/>
            <color indexed="81"/>
            <rFont val="Tahoma"/>
            <family val="2"/>
          </rPr>
          <t>PC-HP1:</t>
        </r>
        <r>
          <rPr>
            <sz val="9"/>
            <color indexed="81"/>
            <rFont val="Tahoma"/>
            <family val="2"/>
          </rPr>
          <t xml:space="preserve">
METAS OBRA</t>
        </r>
      </text>
    </comment>
    <comment ref="T38" authorId="0" shapeId="0">
      <text>
        <r>
          <rPr>
            <b/>
            <sz val="9"/>
            <color indexed="81"/>
            <rFont val="Tahoma"/>
            <family val="2"/>
          </rPr>
          <t>PC-HP1:</t>
        </r>
        <r>
          <rPr>
            <sz val="9"/>
            <color indexed="81"/>
            <rFont val="Tahoma"/>
            <family val="2"/>
          </rPr>
          <t xml:space="preserve">
VEHICULO</t>
        </r>
      </text>
    </comment>
    <comment ref="B39" authorId="0" shapeId="0">
      <text>
        <r>
          <rPr>
            <b/>
            <sz val="9"/>
            <color indexed="81"/>
            <rFont val="Tahoma"/>
            <family val="2"/>
          </rPr>
          <t>PC-HP1:</t>
        </r>
        <r>
          <rPr>
            <sz val="9"/>
            <color indexed="81"/>
            <rFont val="Tahoma"/>
            <family val="2"/>
          </rPr>
          <t xml:space="preserve">
FOLIO MIDS</t>
        </r>
      </text>
    </comment>
    <comment ref="C39" authorId="0" shapeId="0">
      <text>
        <r>
          <rPr>
            <b/>
            <sz val="9"/>
            <color indexed="81"/>
            <rFont val="Tahoma"/>
            <family val="2"/>
          </rPr>
          <t>PC-HP1:</t>
        </r>
        <r>
          <rPr>
            <sz val="9"/>
            <color indexed="81"/>
            <rFont val="Tahoma"/>
            <family val="2"/>
          </rPr>
          <t xml:space="preserve">
NOMBRE DEL CONTRATISTA Y RFC</t>
        </r>
      </text>
    </comment>
    <comment ref="F39" authorId="0" shapeId="0">
      <text>
        <r>
          <rPr>
            <b/>
            <sz val="9"/>
            <color indexed="81"/>
            <rFont val="Tahoma"/>
            <family val="2"/>
          </rPr>
          <t>PC-HP1:</t>
        </r>
        <r>
          <rPr>
            <sz val="9"/>
            <color indexed="81"/>
            <rFont val="Tahoma"/>
            <family val="2"/>
          </rPr>
          <t xml:space="preserve"> GRADO DE REZAGO SOCIAL DE LA LOCALIDAD</t>
        </r>
      </text>
    </comment>
    <comment ref="G39" authorId="0" shapeId="0">
      <text>
        <r>
          <rPr>
            <b/>
            <sz val="9"/>
            <color indexed="81"/>
            <rFont val="Tahoma"/>
            <family val="2"/>
          </rPr>
          <t>PC-HP1:</t>
        </r>
        <r>
          <rPr>
            <sz val="9"/>
            <color indexed="81"/>
            <rFont val="Tahoma"/>
            <family val="2"/>
          </rPr>
          <t xml:space="preserve">
CRITERIO UTILIZADO PARA INVERSION: NO. AGEB, ZAP´S, REZAGO SOCIAL, CUIS</t>
        </r>
      </text>
    </comment>
    <comment ref="H39" authorId="0" shapeId="0">
      <text>
        <r>
          <rPr>
            <b/>
            <sz val="9"/>
            <color indexed="81"/>
            <rFont val="Tahoma"/>
            <family val="2"/>
          </rPr>
          <t>PC-HP1:</t>
        </r>
        <r>
          <rPr>
            <sz val="9"/>
            <color indexed="81"/>
            <rFont val="Tahoma"/>
            <family val="2"/>
          </rPr>
          <t xml:space="preserve">
TIPO DE CONTRIBUCIÓN: DIRECTA, INDIRECTA, COMPLEMENTARIA, ESPECIAL</t>
        </r>
      </text>
    </comment>
    <comment ref="J39" authorId="0" shapeId="0">
      <text>
        <r>
          <rPr>
            <b/>
            <sz val="9"/>
            <color indexed="81"/>
            <rFont val="Tahoma"/>
            <family val="2"/>
          </rPr>
          <t>PC-HP1:</t>
        </r>
        <r>
          <rPr>
            <sz val="9"/>
            <color indexed="81"/>
            <rFont val="Tahoma"/>
            <family val="2"/>
          </rPr>
          <t xml:space="preserve">
BENEFICIARIOS DEL PROYECTO</t>
        </r>
      </text>
    </comment>
    <comment ref="L3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40" authorId="0" shapeId="0">
      <text>
        <r>
          <rPr>
            <b/>
            <sz val="9"/>
            <color indexed="81"/>
            <rFont val="Tahoma"/>
            <family val="2"/>
          </rPr>
          <t>PC-HP1:</t>
        </r>
        <r>
          <rPr>
            <sz val="9"/>
            <color indexed="81"/>
            <rFont val="Tahoma"/>
            <family val="2"/>
          </rPr>
          <t xml:space="preserve">
INSTITUCION Y NUMERO DE FIANZA</t>
        </r>
      </text>
    </comment>
    <comment ref="I40" authorId="0" shapeId="0">
      <text>
        <r>
          <rPr>
            <b/>
            <sz val="9"/>
            <color indexed="81"/>
            <rFont val="Tahoma"/>
            <family val="2"/>
          </rPr>
          <t>PC-HP1:</t>
        </r>
        <r>
          <rPr>
            <sz val="9"/>
            <color indexed="81"/>
            <rFont val="Tahoma"/>
            <family val="2"/>
          </rPr>
          <t xml:space="preserve">
MONTO AFIANZADO Y FECHA</t>
        </r>
      </text>
    </comment>
    <comment ref="K40" authorId="0" shapeId="0">
      <text>
        <r>
          <rPr>
            <b/>
            <sz val="9"/>
            <color indexed="81"/>
            <rFont val="Tahoma"/>
            <family val="2"/>
          </rPr>
          <t>PC-HP1:</t>
        </r>
        <r>
          <rPr>
            <sz val="9"/>
            <color indexed="81"/>
            <rFont val="Tahoma"/>
            <family val="2"/>
          </rPr>
          <t xml:space="preserve">
INSTITUCION Y NUMERO DE FIANZA</t>
        </r>
      </text>
    </comment>
    <comment ref="L40" authorId="0" shapeId="0">
      <text>
        <r>
          <rPr>
            <b/>
            <sz val="9"/>
            <color indexed="81"/>
            <rFont val="Tahoma"/>
            <family val="2"/>
          </rPr>
          <t>PC-HP1:</t>
        </r>
        <r>
          <rPr>
            <sz val="9"/>
            <color indexed="81"/>
            <rFont val="Tahoma"/>
            <family val="2"/>
          </rPr>
          <t xml:space="preserve">
MONTO AFIANZADO Y FECHA</t>
        </r>
      </text>
    </comment>
    <comment ref="N40" authorId="0" shapeId="0">
      <text>
        <r>
          <rPr>
            <b/>
            <sz val="9"/>
            <color indexed="81"/>
            <rFont val="Tahoma"/>
            <family val="2"/>
          </rPr>
          <t>PC-HP1:</t>
        </r>
        <r>
          <rPr>
            <sz val="9"/>
            <color indexed="81"/>
            <rFont val="Tahoma"/>
            <family val="2"/>
          </rPr>
          <t xml:space="preserve">
INSTITUCION Y NUMERO DE FIANZA</t>
        </r>
      </text>
    </comment>
    <comment ref="O40" authorId="0" shapeId="0">
      <text>
        <r>
          <rPr>
            <b/>
            <sz val="9"/>
            <color indexed="81"/>
            <rFont val="Tahoma"/>
            <family val="2"/>
          </rPr>
          <t>PC-HP1:</t>
        </r>
        <r>
          <rPr>
            <sz val="9"/>
            <color indexed="81"/>
            <rFont val="Tahoma"/>
            <family val="2"/>
          </rPr>
          <t xml:space="preserve">
MONTO AFIANZADO Y FECHA</t>
        </r>
      </text>
    </comment>
    <comment ref="W40" authorId="0" shapeId="0">
      <text>
        <r>
          <rPr>
            <b/>
            <sz val="9"/>
            <color indexed="81"/>
            <rFont val="Tahoma"/>
            <family val="2"/>
          </rPr>
          <t>PC-HP1:</t>
        </r>
        <r>
          <rPr>
            <sz val="9"/>
            <color indexed="81"/>
            <rFont val="Tahoma"/>
            <family val="2"/>
          </rPr>
          <t xml:space="preserve">
5 AL MILLAR</t>
        </r>
      </text>
    </comment>
    <comment ref="X40" authorId="0" shapeId="0">
      <text>
        <r>
          <rPr>
            <b/>
            <sz val="9"/>
            <color indexed="81"/>
            <rFont val="Tahoma"/>
            <family val="2"/>
          </rPr>
          <t>PC-HP1:</t>
        </r>
        <r>
          <rPr>
            <sz val="9"/>
            <color indexed="81"/>
            <rFont val="Tahoma"/>
            <family val="2"/>
          </rPr>
          <t xml:space="preserve">
5 AL MILLAR</t>
        </r>
      </text>
    </comment>
    <comment ref="Y40" authorId="0" shapeId="0">
      <text>
        <r>
          <rPr>
            <b/>
            <sz val="9"/>
            <color indexed="81"/>
            <rFont val="Tahoma"/>
            <family val="2"/>
          </rPr>
          <t>PC-HP1:</t>
        </r>
        <r>
          <rPr>
            <sz val="9"/>
            <color indexed="81"/>
            <rFont val="Tahoma"/>
            <family val="2"/>
          </rPr>
          <t xml:space="preserve">
5 AL MILLAR</t>
        </r>
      </text>
    </comment>
    <comment ref="D41" authorId="0" shapeId="0">
      <text>
        <r>
          <rPr>
            <b/>
            <sz val="9"/>
            <color indexed="81"/>
            <rFont val="Tahoma"/>
            <family val="2"/>
          </rPr>
          <t>PC-HP1:</t>
        </r>
        <r>
          <rPr>
            <sz val="9"/>
            <color indexed="81"/>
            <rFont val="Tahoma"/>
            <family val="2"/>
          </rPr>
          <t xml:space="preserve">
METAS OBRA</t>
        </r>
      </text>
    </comment>
    <comment ref="T41" authorId="0" shapeId="0">
      <text>
        <r>
          <rPr>
            <b/>
            <sz val="9"/>
            <color indexed="81"/>
            <rFont val="Tahoma"/>
            <family val="2"/>
          </rPr>
          <t>PC-HP1:</t>
        </r>
        <r>
          <rPr>
            <sz val="9"/>
            <color indexed="81"/>
            <rFont val="Tahoma"/>
            <family val="2"/>
          </rPr>
          <t xml:space="preserve">
VEHICULO</t>
        </r>
      </text>
    </comment>
    <comment ref="B42" authorId="0" shapeId="0">
      <text>
        <r>
          <rPr>
            <b/>
            <sz val="9"/>
            <color indexed="81"/>
            <rFont val="Tahoma"/>
            <family val="2"/>
          </rPr>
          <t>PC-HP1:</t>
        </r>
        <r>
          <rPr>
            <sz val="9"/>
            <color indexed="81"/>
            <rFont val="Tahoma"/>
            <family val="2"/>
          </rPr>
          <t xml:space="preserve">
FOLIO MIDS</t>
        </r>
      </text>
    </comment>
    <comment ref="C42" authorId="0" shapeId="0">
      <text>
        <r>
          <rPr>
            <b/>
            <sz val="9"/>
            <color indexed="81"/>
            <rFont val="Tahoma"/>
            <family val="2"/>
          </rPr>
          <t>PC-HP1:</t>
        </r>
        <r>
          <rPr>
            <sz val="9"/>
            <color indexed="81"/>
            <rFont val="Tahoma"/>
            <family val="2"/>
          </rPr>
          <t xml:space="preserve">
NOMBRE DEL CONTRATISTA Y RFC</t>
        </r>
      </text>
    </comment>
    <comment ref="F42" authorId="0" shapeId="0">
      <text>
        <r>
          <rPr>
            <b/>
            <sz val="9"/>
            <color indexed="81"/>
            <rFont val="Tahoma"/>
            <family val="2"/>
          </rPr>
          <t>PC-HP1:</t>
        </r>
        <r>
          <rPr>
            <sz val="9"/>
            <color indexed="81"/>
            <rFont val="Tahoma"/>
            <family val="2"/>
          </rPr>
          <t xml:space="preserve"> GRADO DE REZAGO SOCIAL DE LA LOCALIDAD</t>
        </r>
      </text>
    </comment>
    <comment ref="G42" authorId="0" shapeId="0">
      <text>
        <r>
          <rPr>
            <b/>
            <sz val="9"/>
            <color indexed="81"/>
            <rFont val="Tahoma"/>
            <family val="2"/>
          </rPr>
          <t>PC-HP1:</t>
        </r>
        <r>
          <rPr>
            <sz val="9"/>
            <color indexed="81"/>
            <rFont val="Tahoma"/>
            <family val="2"/>
          </rPr>
          <t xml:space="preserve">
CRITERIO UTILIZADO PARA INVERSION: NO. AGEB, ZAP´S, REZAGO SOCIAL, CUIS</t>
        </r>
      </text>
    </comment>
    <comment ref="H42" authorId="0" shapeId="0">
      <text>
        <r>
          <rPr>
            <b/>
            <sz val="9"/>
            <color indexed="81"/>
            <rFont val="Tahoma"/>
            <family val="2"/>
          </rPr>
          <t>PC-HP1:</t>
        </r>
        <r>
          <rPr>
            <sz val="9"/>
            <color indexed="81"/>
            <rFont val="Tahoma"/>
            <family val="2"/>
          </rPr>
          <t xml:space="preserve">
TIPO DE CONTRIBUCIÓN: DIRECTA, INDIRECTA, COMPLEMENTARIA, ESPECIAL</t>
        </r>
      </text>
    </comment>
    <comment ref="J42" authorId="0" shapeId="0">
      <text>
        <r>
          <rPr>
            <b/>
            <sz val="9"/>
            <color indexed="81"/>
            <rFont val="Tahoma"/>
            <family val="2"/>
          </rPr>
          <t>PC-HP1:</t>
        </r>
        <r>
          <rPr>
            <sz val="9"/>
            <color indexed="81"/>
            <rFont val="Tahoma"/>
            <family val="2"/>
          </rPr>
          <t xml:space="preserve">
BENEFICIARIOS DEL PROYECTO</t>
        </r>
      </text>
    </comment>
    <comment ref="L42"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43" authorId="0" shapeId="0">
      <text>
        <r>
          <rPr>
            <b/>
            <sz val="9"/>
            <color indexed="81"/>
            <rFont val="Tahoma"/>
            <family val="2"/>
          </rPr>
          <t>PC-HP1:</t>
        </r>
        <r>
          <rPr>
            <sz val="9"/>
            <color indexed="81"/>
            <rFont val="Tahoma"/>
            <family val="2"/>
          </rPr>
          <t xml:space="preserve">
INSTITUCION Y NUMERO DE FIANZA</t>
        </r>
      </text>
    </comment>
    <comment ref="I43" authorId="0" shapeId="0">
      <text>
        <r>
          <rPr>
            <b/>
            <sz val="9"/>
            <color indexed="81"/>
            <rFont val="Tahoma"/>
            <family val="2"/>
          </rPr>
          <t>PC-HP1:</t>
        </r>
        <r>
          <rPr>
            <sz val="9"/>
            <color indexed="81"/>
            <rFont val="Tahoma"/>
            <family val="2"/>
          </rPr>
          <t xml:space="preserve">
MONTO AFIANZADO Y FECHA</t>
        </r>
      </text>
    </comment>
    <comment ref="K43" authorId="0" shapeId="0">
      <text>
        <r>
          <rPr>
            <b/>
            <sz val="9"/>
            <color indexed="81"/>
            <rFont val="Tahoma"/>
            <family val="2"/>
          </rPr>
          <t>PC-HP1:</t>
        </r>
        <r>
          <rPr>
            <sz val="9"/>
            <color indexed="81"/>
            <rFont val="Tahoma"/>
            <family val="2"/>
          </rPr>
          <t xml:space="preserve">
INSTITUCION Y NUMERO DE FIANZA</t>
        </r>
      </text>
    </comment>
    <comment ref="L43" authorId="0" shapeId="0">
      <text>
        <r>
          <rPr>
            <b/>
            <sz val="9"/>
            <color indexed="81"/>
            <rFont val="Tahoma"/>
            <family val="2"/>
          </rPr>
          <t>PC-HP1:</t>
        </r>
        <r>
          <rPr>
            <sz val="9"/>
            <color indexed="81"/>
            <rFont val="Tahoma"/>
            <family val="2"/>
          </rPr>
          <t xml:space="preserve">
MONTO AFIANZADO Y FECHA</t>
        </r>
      </text>
    </comment>
    <comment ref="N43" authorId="0" shapeId="0">
      <text>
        <r>
          <rPr>
            <b/>
            <sz val="9"/>
            <color indexed="81"/>
            <rFont val="Tahoma"/>
            <family val="2"/>
          </rPr>
          <t>PC-HP1:</t>
        </r>
        <r>
          <rPr>
            <sz val="9"/>
            <color indexed="81"/>
            <rFont val="Tahoma"/>
            <family val="2"/>
          </rPr>
          <t xml:space="preserve">
INSTITUCION Y NUMERO DE FIANZA</t>
        </r>
      </text>
    </comment>
    <comment ref="O43" authorId="0" shapeId="0">
      <text>
        <r>
          <rPr>
            <b/>
            <sz val="9"/>
            <color indexed="81"/>
            <rFont val="Tahoma"/>
            <family val="2"/>
          </rPr>
          <t>PC-HP1:</t>
        </r>
        <r>
          <rPr>
            <sz val="9"/>
            <color indexed="81"/>
            <rFont val="Tahoma"/>
            <family val="2"/>
          </rPr>
          <t xml:space="preserve">
MONTO AFIANZADO Y FECHA</t>
        </r>
      </text>
    </comment>
    <comment ref="W43" authorId="0" shapeId="0">
      <text>
        <r>
          <rPr>
            <b/>
            <sz val="9"/>
            <color indexed="81"/>
            <rFont val="Tahoma"/>
            <family val="2"/>
          </rPr>
          <t>PC-HP1:</t>
        </r>
        <r>
          <rPr>
            <sz val="9"/>
            <color indexed="81"/>
            <rFont val="Tahoma"/>
            <family val="2"/>
          </rPr>
          <t xml:space="preserve">
5 AL MILLAR</t>
        </r>
      </text>
    </comment>
    <comment ref="X43" authorId="0" shapeId="0">
      <text>
        <r>
          <rPr>
            <b/>
            <sz val="9"/>
            <color indexed="81"/>
            <rFont val="Tahoma"/>
            <family val="2"/>
          </rPr>
          <t>PC-HP1:</t>
        </r>
        <r>
          <rPr>
            <sz val="9"/>
            <color indexed="81"/>
            <rFont val="Tahoma"/>
            <family val="2"/>
          </rPr>
          <t xml:space="preserve">
5 AL MILLAR</t>
        </r>
      </text>
    </comment>
    <comment ref="Y43" authorId="0" shapeId="0">
      <text>
        <r>
          <rPr>
            <b/>
            <sz val="9"/>
            <color indexed="81"/>
            <rFont val="Tahoma"/>
            <family val="2"/>
          </rPr>
          <t>PC-HP1:</t>
        </r>
        <r>
          <rPr>
            <sz val="9"/>
            <color indexed="81"/>
            <rFont val="Tahoma"/>
            <family val="2"/>
          </rPr>
          <t xml:space="preserve">
5 AL MILLAR</t>
        </r>
      </text>
    </comment>
    <comment ref="D44" authorId="0" shapeId="0">
      <text>
        <r>
          <rPr>
            <b/>
            <sz val="9"/>
            <color indexed="81"/>
            <rFont val="Tahoma"/>
            <family val="2"/>
          </rPr>
          <t>PC-HP1:</t>
        </r>
        <r>
          <rPr>
            <sz val="9"/>
            <color indexed="81"/>
            <rFont val="Tahoma"/>
            <family val="2"/>
          </rPr>
          <t xml:space="preserve">
METAS OBRA</t>
        </r>
      </text>
    </comment>
    <comment ref="T44" authorId="0" shapeId="0">
      <text>
        <r>
          <rPr>
            <b/>
            <sz val="9"/>
            <color indexed="81"/>
            <rFont val="Tahoma"/>
            <family val="2"/>
          </rPr>
          <t>PC-HP1:</t>
        </r>
        <r>
          <rPr>
            <sz val="9"/>
            <color indexed="81"/>
            <rFont val="Tahoma"/>
            <family val="2"/>
          </rPr>
          <t xml:space="preserve">
VEHICULO</t>
        </r>
      </text>
    </comment>
    <comment ref="B45" authorId="0" shapeId="0">
      <text>
        <r>
          <rPr>
            <b/>
            <sz val="9"/>
            <color indexed="81"/>
            <rFont val="Tahoma"/>
            <family val="2"/>
          </rPr>
          <t>PC-HP1:</t>
        </r>
        <r>
          <rPr>
            <sz val="9"/>
            <color indexed="81"/>
            <rFont val="Tahoma"/>
            <family val="2"/>
          </rPr>
          <t xml:space="preserve">
FOLIO MIDS</t>
        </r>
      </text>
    </comment>
    <comment ref="C45" authorId="0" shapeId="0">
      <text>
        <r>
          <rPr>
            <b/>
            <sz val="9"/>
            <color indexed="81"/>
            <rFont val="Tahoma"/>
            <family val="2"/>
          </rPr>
          <t>PC-HP1:</t>
        </r>
        <r>
          <rPr>
            <sz val="9"/>
            <color indexed="81"/>
            <rFont val="Tahoma"/>
            <family val="2"/>
          </rPr>
          <t xml:space="preserve">
NOMBRE DEL CONTRATISTA Y RFC</t>
        </r>
      </text>
    </comment>
    <comment ref="F45" authorId="0" shapeId="0">
      <text>
        <r>
          <rPr>
            <b/>
            <sz val="9"/>
            <color indexed="81"/>
            <rFont val="Tahoma"/>
            <family val="2"/>
          </rPr>
          <t>PC-HP1:</t>
        </r>
        <r>
          <rPr>
            <sz val="9"/>
            <color indexed="81"/>
            <rFont val="Tahoma"/>
            <family val="2"/>
          </rPr>
          <t xml:space="preserve"> GRADO DE REZAGO SOCIAL DE LA LOCALIDAD</t>
        </r>
      </text>
    </comment>
    <comment ref="G45" authorId="0" shapeId="0">
      <text>
        <r>
          <rPr>
            <b/>
            <sz val="9"/>
            <color indexed="81"/>
            <rFont val="Tahoma"/>
            <family val="2"/>
          </rPr>
          <t>PC-HP1:</t>
        </r>
        <r>
          <rPr>
            <sz val="9"/>
            <color indexed="81"/>
            <rFont val="Tahoma"/>
            <family val="2"/>
          </rPr>
          <t xml:space="preserve">
CRITERIO UTILIZADO PARA INVERSION: NO. AGEB, ZAP´S, REZAGO SOCIAL, CUIS</t>
        </r>
      </text>
    </comment>
    <comment ref="H45" authorId="0" shapeId="0">
      <text>
        <r>
          <rPr>
            <b/>
            <sz val="9"/>
            <color indexed="81"/>
            <rFont val="Tahoma"/>
            <family val="2"/>
          </rPr>
          <t>PC-HP1:</t>
        </r>
        <r>
          <rPr>
            <sz val="9"/>
            <color indexed="81"/>
            <rFont val="Tahoma"/>
            <family val="2"/>
          </rPr>
          <t xml:space="preserve">
TIPO DE CONTRIBUCIÓN: DIRECTA, INDIRECTA, COMPLEMENTARIA, ESPECIAL</t>
        </r>
      </text>
    </comment>
    <comment ref="J45" authorId="0" shapeId="0">
      <text>
        <r>
          <rPr>
            <b/>
            <sz val="9"/>
            <color indexed="81"/>
            <rFont val="Tahoma"/>
            <family val="2"/>
          </rPr>
          <t>PC-HP1:</t>
        </r>
        <r>
          <rPr>
            <sz val="9"/>
            <color indexed="81"/>
            <rFont val="Tahoma"/>
            <family val="2"/>
          </rPr>
          <t xml:space="preserve">
BENEFICIARIOS DEL PROYECTO</t>
        </r>
      </text>
    </comment>
    <comment ref="L45"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46" authorId="0" shapeId="0">
      <text>
        <r>
          <rPr>
            <b/>
            <sz val="9"/>
            <color indexed="81"/>
            <rFont val="Tahoma"/>
            <family val="2"/>
          </rPr>
          <t>PC-HP1:</t>
        </r>
        <r>
          <rPr>
            <sz val="9"/>
            <color indexed="81"/>
            <rFont val="Tahoma"/>
            <family val="2"/>
          </rPr>
          <t xml:space="preserve">
INSTITUCION Y NUMERO DE FIANZA</t>
        </r>
      </text>
    </comment>
    <comment ref="I46" authorId="0" shapeId="0">
      <text>
        <r>
          <rPr>
            <b/>
            <sz val="9"/>
            <color indexed="81"/>
            <rFont val="Tahoma"/>
            <family val="2"/>
          </rPr>
          <t>PC-HP1:</t>
        </r>
        <r>
          <rPr>
            <sz val="9"/>
            <color indexed="81"/>
            <rFont val="Tahoma"/>
            <family val="2"/>
          </rPr>
          <t xml:space="preserve">
MONTO AFIANZADO Y FECHA</t>
        </r>
      </text>
    </comment>
    <comment ref="K46" authorId="0" shapeId="0">
      <text>
        <r>
          <rPr>
            <b/>
            <sz val="9"/>
            <color indexed="81"/>
            <rFont val="Tahoma"/>
            <family val="2"/>
          </rPr>
          <t>PC-HP1:</t>
        </r>
        <r>
          <rPr>
            <sz val="9"/>
            <color indexed="81"/>
            <rFont val="Tahoma"/>
            <family val="2"/>
          </rPr>
          <t xml:space="preserve">
INSTITUCION Y NUMERO DE FIANZA</t>
        </r>
      </text>
    </comment>
    <comment ref="L46" authorId="0" shapeId="0">
      <text>
        <r>
          <rPr>
            <b/>
            <sz val="9"/>
            <color indexed="81"/>
            <rFont val="Tahoma"/>
            <family val="2"/>
          </rPr>
          <t>PC-HP1:</t>
        </r>
        <r>
          <rPr>
            <sz val="9"/>
            <color indexed="81"/>
            <rFont val="Tahoma"/>
            <family val="2"/>
          </rPr>
          <t xml:space="preserve">
MONTO AFIANZADO Y FECHA</t>
        </r>
      </text>
    </comment>
    <comment ref="N46" authorId="0" shapeId="0">
      <text>
        <r>
          <rPr>
            <b/>
            <sz val="9"/>
            <color indexed="81"/>
            <rFont val="Tahoma"/>
            <family val="2"/>
          </rPr>
          <t>PC-HP1:</t>
        </r>
        <r>
          <rPr>
            <sz val="9"/>
            <color indexed="81"/>
            <rFont val="Tahoma"/>
            <family val="2"/>
          </rPr>
          <t xml:space="preserve">
INSTITUCION Y NUMERO DE FIANZA</t>
        </r>
      </text>
    </comment>
    <comment ref="O46" authorId="0" shapeId="0">
      <text>
        <r>
          <rPr>
            <b/>
            <sz val="9"/>
            <color indexed="81"/>
            <rFont val="Tahoma"/>
            <family val="2"/>
          </rPr>
          <t>PC-HP1:</t>
        </r>
        <r>
          <rPr>
            <sz val="9"/>
            <color indexed="81"/>
            <rFont val="Tahoma"/>
            <family val="2"/>
          </rPr>
          <t xml:space="preserve">
MONTO AFIANZADO Y FECHA</t>
        </r>
      </text>
    </comment>
    <comment ref="W46" authorId="0" shapeId="0">
      <text>
        <r>
          <rPr>
            <b/>
            <sz val="9"/>
            <color indexed="81"/>
            <rFont val="Tahoma"/>
            <family val="2"/>
          </rPr>
          <t>PC-HP1:</t>
        </r>
        <r>
          <rPr>
            <sz val="9"/>
            <color indexed="81"/>
            <rFont val="Tahoma"/>
            <family val="2"/>
          </rPr>
          <t xml:space="preserve">
5 AL MILLAR</t>
        </r>
      </text>
    </comment>
    <comment ref="X46" authorId="0" shapeId="0">
      <text>
        <r>
          <rPr>
            <b/>
            <sz val="9"/>
            <color indexed="81"/>
            <rFont val="Tahoma"/>
            <family val="2"/>
          </rPr>
          <t>PC-HP1:</t>
        </r>
        <r>
          <rPr>
            <sz val="9"/>
            <color indexed="81"/>
            <rFont val="Tahoma"/>
            <family val="2"/>
          </rPr>
          <t xml:space="preserve">
5 AL MILLAR</t>
        </r>
      </text>
    </comment>
    <comment ref="Y46" authorId="0" shapeId="0">
      <text>
        <r>
          <rPr>
            <b/>
            <sz val="9"/>
            <color indexed="81"/>
            <rFont val="Tahoma"/>
            <family val="2"/>
          </rPr>
          <t>PC-HP1:</t>
        </r>
        <r>
          <rPr>
            <sz val="9"/>
            <color indexed="81"/>
            <rFont val="Tahoma"/>
            <family val="2"/>
          </rPr>
          <t xml:space="preserve">
5 AL MILLAR</t>
        </r>
      </text>
    </comment>
    <comment ref="D47" authorId="0" shapeId="0">
      <text>
        <r>
          <rPr>
            <b/>
            <sz val="9"/>
            <color indexed="81"/>
            <rFont val="Tahoma"/>
            <family val="2"/>
          </rPr>
          <t>PC-HP1:</t>
        </r>
        <r>
          <rPr>
            <sz val="9"/>
            <color indexed="81"/>
            <rFont val="Tahoma"/>
            <family val="2"/>
          </rPr>
          <t xml:space="preserve">
METAS OBRA</t>
        </r>
      </text>
    </comment>
    <comment ref="T47" authorId="0" shapeId="0">
      <text>
        <r>
          <rPr>
            <b/>
            <sz val="9"/>
            <color indexed="81"/>
            <rFont val="Tahoma"/>
            <family val="2"/>
          </rPr>
          <t>PC-HP1:</t>
        </r>
        <r>
          <rPr>
            <sz val="9"/>
            <color indexed="81"/>
            <rFont val="Tahoma"/>
            <family val="2"/>
          </rPr>
          <t xml:space="preserve">
VEHICULO</t>
        </r>
      </text>
    </comment>
    <comment ref="B48" authorId="0" shapeId="0">
      <text>
        <r>
          <rPr>
            <b/>
            <sz val="9"/>
            <color indexed="81"/>
            <rFont val="Tahoma"/>
            <family val="2"/>
          </rPr>
          <t>PC-HP1:</t>
        </r>
        <r>
          <rPr>
            <sz val="9"/>
            <color indexed="81"/>
            <rFont val="Tahoma"/>
            <family val="2"/>
          </rPr>
          <t xml:space="preserve">
FOLIO MIDS</t>
        </r>
      </text>
    </comment>
    <comment ref="C48" authorId="0" shapeId="0">
      <text>
        <r>
          <rPr>
            <b/>
            <sz val="9"/>
            <color indexed="81"/>
            <rFont val="Tahoma"/>
            <family val="2"/>
          </rPr>
          <t>PC-HP1:</t>
        </r>
        <r>
          <rPr>
            <sz val="9"/>
            <color indexed="81"/>
            <rFont val="Tahoma"/>
            <family val="2"/>
          </rPr>
          <t xml:space="preserve">
NOMBRE DEL CONTRATISTA Y RFC</t>
        </r>
      </text>
    </comment>
    <comment ref="F48" authorId="0" shapeId="0">
      <text>
        <r>
          <rPr>
            <b/>
            <sz val="9"/>
            <color indexed="81"/>
            <rFont val="Tahoma"/>
            <family val="2"/>
          </rPr>
          <t>PC-HP1:</t>
        </r>
        <r>
          <rPr>
            <sz val="9"/>
            <color indexed="81"/>
            <rFont val="Tahoma"/>
            <family val="2"/>
          </rPr>
          <t xml:space="preserve"> GRADO DE REZAGO SOCIAL DE LA LOCALIDAD</t>
        </r>
      </text>
    </comment>
    <comment ref="G48" authorId="0" shapeId="0">
      <text>
        <r>
          <rPr>
            <b/>
            <sz val="9"/>
            <color indexed="81"/>
            <rFont val="Tahoma"/>
            <family val="2"/>
          </rPr>
          <t>PC-HP1:</t>
        </r>
        <r>
          <rPr>
            <sz val="9"/>
            <color indexed="81"/>
            <rFont val="Tahoma"/>
            <family val="2"/>
          </rPr>
          <t xml:space="preserve">
CRITERIO UTILIZADO PARA INVERSION: NO. AGEB, ZAP´S, REZAGO SOCIAL, CUIS</t>
        </r>
      </text>
    </comment>
    <comment ref="H48" authorId="0" shapeId="0">
      <text>
        <r>
          <rPr>
            <b/>
            <sz val="9"/>
            <color indexed="81"/>
            <rFont val="Tahoma"/>
            <family val="2"/>
          </rPr>
          <t>PC-HP1:</t>
        </r>
        <r>
          <rPr>
            <sz val="9"/>
            <color indexed="81"/>
            <rFont val="Tahoma"/>
            <family val="2"/>
          </rPr>
          <t xml:space="preserve">
TIPO DE CONTRIBUCIÓN: DIRECTA, INDIRECTA, COMPLEMENTARIA, ESPECIAL</t>
        </r>
      </text>
    </comment>
    <comment ref="J48" authorId="0" shapeId="0">
      <text>
        <r>
          <rPr>
            <b/>
            <sz val="9"/>
            <color indexed="81"/>
            <rFont val="Tahoma"/>
            <family val="2"/>
          </rPr>
          <t>PC-HP1:</t>
        </r>
        <r>
          <rPr>
            <sz val="9"/>
            <color indexed="81"/>
            <rFont val="Tahoma"/>
            <family val="2"/>
          </rPr>
          <t xml:space="preserve">
BENEFICIARIOS DEL PROYECTO</t>
        </r>
      </text>
    </comment>
    <comment ref="L48"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49" authorId="0" shapeId="0">
      <text>
        <r>
          <rPr>
            <b/>
            <sz val="9"/>
            <color indexed="81"/>
            <rFont val="Tahoma"/>
            <family val="2"/>
          </rPr>
          <t>PC-HP1:</t>
        </r>
        <r>
          <rPr>
            <sz val="9"/>
            <color indexed="81"/>
            <rFont val="Tahoma"/>
            <family val="2"/>
          </rPr>
          <t xml:space="preserve">
INSTITUCION Y NUMERO DE FIANZA</t>
        </r>
      </text>
    </comment>
    <comment ref="I49" authorId="0" shapeId="0">
      <text>
        <r>
          <rPr>
            <b/>
            <sz val="9"/>
            <color indexed="81"/>
            <rFont val="Tahoma"/>
            <family val="2"/>
          </rPr>
          <t>PC-HP1:</t>
        </r>
        <r>
          <rPr>
            <sz val="9"/>
            <color indexed="81"/>
            <rFont val="Tahoma"/>
            <family val="2"/>
          </rPr>
          <t xml:space="preserve">
MONTO AFIANZADO Y FECHA</t>
        </r>
      </text>
    </comment>
    <comment ref="K49" authorId="0" shapeId="0">
      <text>
        <r>
          <rPr>
            <b/>
            <sz val="9"/>
            <color indexed="81"/>
            <rFont val="Tahoma"/>
            <family val="2"/>
          </rPr>
          <t>PC-HP1:</t>
        </r>
        <r>
          <rPr>
            <sz val="9"/>
            <color indexed="81"/>
            <rFont val="Tahoma"/>
            <family val="2"/>
          </rPr>
          <t xml:space="preserve">
INSTITUCION Y NUMERO DE FIANZA</t>
        </r>
      </text>
    </comment>
    <comment ref="L49" authorId="0" shapeId="0">
      <text>
        <r>
          <rPr>
            <b/>
            <sz val="9"/>
            <color indexed="81"/>
            <rFont val="Tahoma"/>
            <family val="2"/>
          </rPr>
          <t>PC-HP1:</t>
        </r>
        <r>
          <rPr>
            <sz val="9"/>
            <color indexed="81"/>
            <rFont val="Tahoma"/>
            <family val="2"/>
          </rPr>
          <t xml:space="preserve">
MONTO AFIANZADO Y FECHA</t>
        </r>
      </text>
    </comment>
    <comment ref="N49" authorId="0" shapeId="0">
      <text>
        <r>
          <rPr>
            <b/>
            <sz val="9"/>
            <color indexed="81"/>
            <rFont val="Tahoma"/>
            <family val="2"/>
          </rPr>
          <t>PC-HP1:</t>
        </r>
        <r>
          <rPr>
            <sz val="9"/>
            <color indexed="81"/>
            <rFont val="Tahoma"/>
            <family val="2"/>
          </rPr>
          <t xml:space="preserve">
INSTITUCION Y NUMERO DE FIANZA</t>
        </r>
      </text>
    </comment>
    <comment ref="O49" authorId="0" shapeId="0">
      <text>
        <r>
          <rPr>
            <b/>
            <sz val="9"/>
            <color indexed="81"/>
            <rFont val="Tahoma"/>
            <family val="2"/>
          </rPr>
          <t>PC-HP1:</t>
        </r>
        <r>
          <rPr>
            <sz val="9"/>
            <color indexed="81"/>
            <rFont val="Tahoma"/>
            <family val="2"/>
          </rPr>
          <t xml:space="preserve">
MONTO AFIANZADO Y FECHA</t>
        </r>
      </text>
    </comment>
    <comment ref="W49" authorId="0" shapeId="0">
      <text>
        <r>
          <rPr>
            <b/>
            <sz val="9"/>
            <color indexed="81"/>
            <rFont val="Tahoma"/>
            <family val="2"/>
          </rPr>
          <t>PC-HP1:</t>
        </r>
        <r>
          <rPr>
            <sz val="9"/>
            <color indexed="81"/>
            <rFont val="Tahoma"/>
            <family val="2"/>
          </rPr>
          <t xml:space="preserve">
5 AL MILLAR</t>
        </r>
      </text>
    </comment>
    <comment ref="X49" authorId="0" shapeId="0">
      <text>
        <r>
          <rPr>
            <b/>
            <sz val="9"/>
            <color indexed="81"/>
            <rFont val="Tahoma"/>
            <family val="2"/>
          </rPr>
          <t>PC-HP1:</t>
        </r>
        <r>
          <rPr>
            <sz val="9"/>
            <color indexed="81"/>
            <rFont val="Tahoma"/>
            <family val="2"/>
          </rPr>
          <t xml:space="preserve">
5 AL MILLAR</t>
        </r>
      </text>
    </comment>
    <comment ref="Y49" authorId="0" shapeId="0">
      <text>
        <r>
          <rPr>
            <b/>
            <sz val="9"/>
            <color indexed="81"/>
            <rFont val="Tahoma"/>
            <family val="2"/>
          </rPr>
          <t>PC-HP1:</t>
        </r>
        <r>
          <rPr>
            <sz val="9"/>
            <color indexed="81"/>
            <rFont val="Tahoma"/>
            <family val="2"/>
          </rPr>
          <t xml:space="preserve">
5 AL MILLAR</t>
        </r>
      </text>
    </comment>
    <comment ref="D50" authorId="0" shapeId="0">
      <text>
        <r>
          <rPr>
            <b/>
            <sz val="9"/>
            <color indexed="81"/>
            <rFont val="Tahoma"/>
            <family val="2"/>
          </rPr>
          <t>PC-HP1:</t>
        </r>
        <r>
          <rPr>
            <sz val="9"/>
            <color indexed="81"/>
            <rFont val="Tahoma"/>
            <family val="2"/>
          </rPr>
          <t xml:space="preserve">
METAS OBRA</t>
        </r>
      </text>
    </comment>
    <comment ref="T50" authorId="0" shapeId="0">
      <text>
        <r>
          <rPr>
            <b/>
            <sz val="9"/>
            <color indexed="81"/>
            <rFont val="Tahoma"/>
            <family val="2"/>
          </rPr>
          <t>PC-HP1:</t>
        </r>
        <r>
          <rPr>
            <sz val="9"/>
            <color indexed="81"/>
            <rFont val="Tahoma"/>
            <family val="2"/>
          </rPr>
          <t xml:space="preserve">
VEHICULO</t>
        </r>
      </text>
    </comment>
    <comment ref="B51" authorId="0" shapeId="0">
      <text>
        <r>
          <rPr>
            <b/>
            <sz val="9"/>
            <color indexed="81"/>
            <rFont val="Tahoma"/>
            <family val="2"/>
          </rPr>
          <t>PC-HP1:</t>
        </r>
        <r>
          <rPr>
            <sz val="9"/>
            <color indexed="81"/>
            <rFont val="Tahoma"/>
            <family val="2"/>
          </rPr>
          <t xml:space="preserve">
FOLIO MIDS</t>
        </r>
      </text>
    </comment>
    <comment ref="C51" authorId="0" shapeId="0">
      <text>
        <r>
          <rPr>
            <b/>
            <sz val="9"/>
            <color indexed="81"/>
            <rFont val="Tahoma"/>
            <family val="2"/>
          </rPr>
          <t>PC-HP1:</t>
        </r>
        <r>
          <rPr>
            <sz val="9"/>
            <color indexed="81"/>
            <rFont val="Tahoma"/>
            <family val="2"/>
          </rPr>
          <t xml:space="preserve">
NOMBRE DEL CONTRATISTA Y RFC</t>
        </r>
      </text>
    </comment>
    <comment ref="F51" authorId="0" shapeId="0">
      <text>
        <r>
          <rPr>
            <b/>
            <sz val="9"/>
            <color indexed="81"/>
            <rFont val="Tahoma"/>
            <family val="2"/>
          </rPr>
          <t>PC-HP1:</t>
        </r>
        <r>
          <rPr>
            <sz val="9"/>
            <color indexed="81"/>
            <rFont val="Tahoma"/>
            <family val="2"/>
          </rPr>
          <t xml:space="preserve"> GRADO DE REZAGO SOCIAL DE LA LOCALIDAD</t>
        </r>
      </text>
    </comment>
    <comment ref="G51" authorId="0" shapeId="0">
      <text>
        <r>
          <rPr>
            <b/>
            <sz val="9"/>
            <color indexed="81"/>
            <rFont val="Tahoma"/>
            <family val="2"/>
          </rPr>
          <t>PC-HP1:</t>
        </r>
        <r>
          <rPr>
            <sz val="9"/>
            <color indexed="81"/>
            <rFont val="Tahoma"/>
            <family val="2"/>
          </rPr>
          <t xml:space="preserve">
CRITERIO UTILIZADO PARA INVERSION: NO. AGEB, ZAP´S, REZAGO SOCIAL, CUIS</t>
        </r>
      </text>
    </comment>
    <comment ref="H51" authorId="0" shapeId="0">
      <text>
        <r>
          <rPr>
            <b/>
            <sz val="9"/>
            <color indexed="81"/>
            <rFont val="Tahoma"/>
            <family val="2"/>
          </rPr>
          <t>PC-HP1:</t>
        </r>
        <r>
          <rPr>
            <sz val="9"/>
            <color indexed="81"/>
            <rFont val="Tahoma"/>
            <family val="2"/>
          </rPr>
          <t xml:space="preserve">
TIPO DE CONTRIBUCIÓN: DIRECTA, INDIRECTA, COMPLEMENTARIA, ESPECIAL</t>
        </r>
      </text>
    </comment>
    <comment ref="J51" authorId="0" shapeId="0">
      <text>
        <r>
          <rPr>
            <b/>
            <sz val="9"/>
            <color indexed="81"/>
            <rFont val="Tahoma"/>
            <family val="2"/>
          </rPr>
          <t>PC-HP1:</t>
        </r>
        <r>
          <rPr>
            <sz val="9"/>
            <color indexed="81"/>
            <rFont val="Tahoma"/>
            <family val="2"/>
          </rPr>
          <t xml:space="preserve">
BENEFICIARIOS DEL PROYECTO</t>
        </r>
      </text>
    </comment>
    <comment ref="L51"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52" authorId="0" shapeId="0">
      <text>
        <r>
          <rPr>
            <b/>
            <sz val="9"/>
            <color indexed="81"/>
            <rFont val="Tahoma"/>
            <family val="2"/>
          </rPr>
          <t>PC-HP1:</t>
        </r>
        <r>
          <rPr>
            <sz val="9"/>
            <color indexed="81"/>
            <rFont val="Tahoma"/>
            <family val="2"/>
          </rPr>
          <t xml:space="preserve">
INSTITUCION Y NUMERO DE FIANZA</t>
        </r>
      </text>
    </comment>
    <comment ref="I52" authorId="0" shapeId="0">
      <text>
        <r>
          <rPr>
            <b/>
            <sz val="9"/>
            <color indexed="81"/>
            <rFont val="Tahoma"/>
            <family val="2"/>
          </rPr>
          <t>PC-HP1:</t>
        </r>
        <r>
          <rPr>
            <sz val="9"/>
            <color indexed="81"/>
            <rFont val="Tahoma"/>
            <family val="2"/>
          </rPr>
          <t xml:space="preserve">
MONTO AFIANZADO Y FECHA</t>
        </r>
      </text>
    </comment>
    <comment ref="K52" authorId="0" shapeId="0">
      <text>
        <r>
          <rPr>
            <b/>
            <sz val="9"/>
            <color indexed="81"/>
            <rFont val="Tahoma"/>
            <family val="2"/>
          </rPr>
          <t>PC-HP1:</t>
        </r>
        <r>
          <rPr>
            <sz val="9"/>
            <color indexed="81"/>
            <rFont val="Tahoma"/>
            <family val="2"/>
          </rPr>
          <t xml:space="preserve">
INSTITUCION Y NUMERO DE FIANZA</t>
        </r>
      </text>
    </comment>
    <comment ref="L52" authorId="0" shapeId="0">
      <text>
        <r>
          <rPr>
            <b/>
            <sz val="9"/>
            <color indexed="81"/>
            <rFont val="Tahoma"/>
            <family val="2"/>
          </rPr>
          <t>PC-HP1:</t>
        </r>
        <r>
          <rPr>
            <sz val="9"/>
            <color indexed="81"/>
            <rFont val="Tahoma"/>
            <family val="2"/>
          </rPr>
          <t xml:space="preserve">
MONTO AFIANZADO Y FECHA</t>
        </r>
      </text>
    </comment>
    <comment ref="N52" authorId="0" shapeId="0">
      <text>
        <r>
          <rPr>
            <b/>
            <sz val="9"/>
            <color indexed="81"/>
            <rFont val="Tahoma"/>
            <family val="2"/>
          </rPr>
          <t>PC-HP1:</t>
        </r>
        <r>
          <rPr>
            <sz val="9"/>
            <color indexed="81"/>
            <rFont val="Tahoma"/>
            <family val="2"/>
          </rPr>
          <t xml:space="preserve">
INSTITUCION Y NUMERO DE FIANZA</t>
        </r>
      </text>
    </comment>
    <comment ref="O52" authorId="0" shapeId="0">
      <text>
        <r>
          <rPr>
            <b/>
            <sz val="9"/>
            <color indexed="81"/>
            <rFont val="Tahoma"/>
            <family val="2"/>
          </rPr>
          <t>PC-HP1:</t>
        </r>
        <r>
          <rPr>
            <sz val="9"/>
            <color indexed="81"/>
            <rFont val="Tahoma"/>
            <family val="2"/>
          </rPr>
          <t xml:space="preserve">
MONTO AFIANZADO Y FECHA</t>
        </r>
      </text>
    </comment>
    <comment ref="W52" authorId="0" shapeId="0">
      <text>
        <r>
          <rPr>
            <b/>
            <sz val="9"/>
            <color indexed="81"/>
            <rFont val="Tahoma"/>
            <family val="2"/>
          </rPr>
          <t>PC-HP1:</t>
        </r>
        <r>
          <rPr>
            <sz val="9"/>
            <color indexed="81"/>
            <rFont val="Tahoma"/>
            <family val="2"/>
          </rPr>
          <t xml:space="preserve">
5 AL MILLAR</t>
        </r>
      </text>
    </comment>
    <comment ref="X52" authorId="0" shapeId="0">
      <text>
        <r>
          <rPr>
            <b/>
            <sz val="9"/>
            <color indexed="81"/>
            <rFont val="Tahoma"/>
            <family val="2"/>
          </rPr>
          <t>PC-HP1:</t>
        </r>
        <r>
          <rPr>
            <sz val="9"/>
            <color indexed="81"/>
            <rFont val="Tahoma"/>
            <family val="2"/>
          </rPr>
          <t xml:space="preserve">
5 AL MILLAR</t>
        </r>
      </text>
    </comment>
    <comment ref="Y52" authorId="0" shapeId="0">
      <text>
        <r>
          <rPr>
            <b/>
            <sz val="9"/>
            <color indexed="81"/>
            <rFont val="Tahoma"/>
            <family val="2"/>
          </rPr>
          <t>PC-HP1:</t>
        </r>
        <r>
          <rPr>
            <sz val="9"/>
            <color indexed="81"/>
            <rFont val="Tahoma"/>
            <family val="2"/>
          </rPr>
          <t xml:space="preserve">
5 AL MILLAR</t>
        </r>
      </text>
    </comment>
    <comment ref="D53" authorId="0" shapeId="0">
      <text>
        <r>
          <rPr>
            <b/>
            <sz val="9"/>
            <color indexed="81"/>
            <rFont val="Tahoma"/>
            <family val="2"/>
          </rPr>
          <t>PC-HP1:</t>
        </r>
        <r>
          <rPr>
            <sz val="9"/>
            <color indexed="81"/>
            <rFont val="Tahoma"/>
            <family val="2"/>
          </rPr>
          <t xml:space="preserve">
METAS OBRA</t>
        </r>
      </text>
    </comment>
    <comment ref="T53" authorId="0" shapeId="0">
      <text>
        <r>
          <rPr>
            <b/>
            <sz val="9"/>
            <color indexed="81"/>
            <rFont val="Tahoma"/>
            <family val="2"/>
          </rPr>
          <t>PC-HP1:</t>
        </r>
        <r>
          <rPr>
            <sz val="9"/>
            <color indexed="81"/>
            <rFont val="Tahoma"/>
            <family val="2"/>
          </rPr>
          <t xml:space="preserve">
VEHICULO</t>
        </r>
      </text>
    </comment>
    <comment ref="B54" authorId="0" shapeId="0">
      <text>
        <r>
          <rPr>
            <b/>
            <sz val="9"/>
            <color indexed="81"/>
            <rFont val="Tahoma"/>
            <family val="2"/>
          </rPr>
          <t>PC-HP1:</t>
        </r>
        <r>
          <rPr>
            <sz val="9"/>
            <color indexed="81"/>
            <rFont val="Tahoma"/>
            <family val="2"/>
          </rPr>
          <t xml:space="preserve">
FOLIO MIDS</t>
        </r>
      </text>
    </comment>
    <comment ref="C54" authorId="0" shapeId="0">
      <text>
        <r>
          <rPr>
            <b/>
            <sz val="9"/>
            <color indexed="81"/>
            <rFont val="Tahoma"/>
            <family val="2"/>
          </rPr>
          <t>PC-HP1:</t>
        </r>
        <r>
          <rPr>
            <sz val="9"/>
            <color indexed="81"/>
            <rFont val="Tahoma"/>
            <family val="2"/>
          </rPr>
          <t xml:space="preserve">
NOMBRE DEL CONTRATISTA Y RFC</t>
        </r>
      </text>
    </comment>
    <comment ref="F54" authorId="0" shapeId="0">
      <text>
        <r>
          <rPr>
            <b/>
            <sz val="9"/>
            <color indexed="81"/>
            <rFont val="Tahoma"/>
            <family val="2"/>
          </rPr>
          <t>PC-HP1:</t>
        </r>
        <r>
          <rPr>
            <sz val="9"/>
            <color indexed="81"/>
            <rFont val="Tahoma"/>
            <family val="2"/>
          </rPr>
          <t xml:space="preserve"> GRADO DE REZAGO SOCIAL DE LA LOCALIDAD</t>
        </r>
      </text>
    </comment>
    <comment ref="G54" authorId="0" shapeId="0">
      <text>
        <r>
          <rPr>
            <b/>
            <sz val="9"/>
            <color indexed="81"/>
            <rFont val="Tahoma"/>
            <family val="2"/>
          </rPr>
          <t>PC-HP1:</t>
        </r>
        <r>
          <rPr>
            <sz val="9"/>
            <color indexed="81"/>
            <rFont val="Tahoma"/>
            <family val="2"/>
          </rPr>
          <t xml:space="preserve">
CRITERIO UTILIZADO PARA INVERSION: NO. AGEB, ZAP´S, REZAGO SOCIAL, CUIS</t>
        </r>
      </text>
    </comment>
    <comment ref="H54" authorId="0" shapeId="0">
      <text>
        <r>
          <rPr>
            <b/>
            <sz val="9"/>
            <color indexed="81"/>
            <rFont val="Tahoma"/>
            <family val="2"/>
          </rPr>
          <t>PC-HP1:</t>
        </r>
        <r>
          <rPr>
            <sz val="9"/>
            <color indexed="81"/>
            <rFont val="Tahoma"/>
            <family val="2"/>
          </rPr>
          <t xml:space="preserve">
TIPO DE CONTRIBUCIÓN: DIRECTA, INDIRECTA, COMPLEMENTARIA, ESPECIAL</t>
        </r>
      </text>
    </comment>
    <comment ref="J54" authorId="0" shapeId="0">
      <text>
        <r>
          <rPr>
            <b/>
            <sz val="9"/>
            <color indexed="81"/>
            <rFont val="Tahoma"/>
            <family val="2"/>
          </rPr>
          <t>PC-HP1:</t>
        </r>
        <r>
          <rPr>
            <sz val="9"/>
            <color indexed="81"/>
            <rFont val="Tahoma"/>
            <family val="2"/>
          </rPr>
          <t xml:space="preserve">
BENEFICIARIOS DEL PROYECTO</t>
        </r>
      </text>
    </comment>
    <comment ref="L54"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55" authorId="0" shapeId="0">
      <text>
        <r>
          <rPr>
            <b/>
            <sz val="9"/>
            <color indexed="81"/>
            <rFont val="Tahoma"/>
            <family val="2"/>
          </rPr>
          <t>PC-HP1:</t>
        </r>
        <r>
          <rPr>
            <sz val="9"/>
            <color indexed="81"/>
            <rFont val="Tahoma"/>
            <family val="2"/>
          </rPr>
          <t xml:space="preserve">
INSTITUCION Y NUMERO DE FIANZA</t>
        </r>
      </text>
    </comment>
    <comment ref="I55" authorId="0" shapeId="0">
      <text>
        <r>
          <rPr>
            <b/>
            <sz val="9"/>
            <color indexed="81"/>
            <rFont val="Tahoma"/>
            <family val="2"/>
          </rPr>
          <t>PC-HP1:</t>
        </r>
        <r>
          <rPr>
            <sz val="9"/>
            <color indexed="81"/>
            <rFont val="Tahoma"/>
            <family val="2"/>
          </rPr>
          <t xml:space="preserve">
MONTO AFIANZADO Y FECHA</t>
        </r>
      </text>
    </comment>
    <comment ref="K55" authorId="0" shapeId="0">
      <text>
        <r>
          <rPr>
            <b/>
            <sz val="9"/>
            <color indexed="81"/>
            <rFont val="Tahoma"/>
            <family val="2"/>
          </rPr>
          <t>PC-HP1:</t>
        </r>
        <r>
          <rPr>
            <sz val="9"/>
            <color indexed="81"/>
            <rFont val="Tahoma"/>
            <family val="2"/>
          </rPr>
          <t xml:space="preserve">
INSTITUCION Y NUMERO DE FIANZA</t>
        </r>
      </text>
    </comment>
    <comment ref="L55" authorId="0" shapeId="0">
      <text>
        <r>
          <rPr>
            <b/>
            <sz val="9"/>
            <color indexed="81"/>
            <rFont val="Tahoma"/>
            <family val="2"/>
          </rPr>
          <t>PC-HP1:</t>
        </r>
        <r>
          <rPr>
            <sz val="9"/>
            <color indexed="81"/>
            <rFont val="Tahoma"/>
            <family val="2"/>
          </rPr>
          <t xml:space="preserve">
MONTO AFIANZADO Y FECHA</t>
        </r>
      </text>
    </comment>
    <comment ref="N55" authorId="0" shapeId="0">
      <text>
        <r>
          <rPr>
            <b/>
            <sz val="9"/>
            <color indexed="81"/>
            <rFont val="Tahoma"/>
            <family val="2"/>
          </rPr>
          <t>PC-HP1:</t>
        </r>
        <r>
          <rPr>
            <sz val="9"/>
            <color indexed="81"/>
            <rFont val="Tahoma"/>
            <family val="2"/>
          </rPr>
          <t xml:space="preserve">
INSTITUCION Y NUMERO DE FIANZA</t>
        </r>
      </text>
    </comment>
    <comment ref="O55" authorId="0" shapeId="0">
      <text>
        <r>
          <rPr>
            <b/>
            <sz val="9"/>
            <color indexed="81"/>
            <rFont val="Tahoma"/>
            <family val="2"/>
          </rPr>
          <t>PC-HP1:</t>
        </r>
        <r>
          <rPr>
            <sz val="9"/>
            <color indexed="81"/>
            <rFont val="Tahoma"/>
            <family val="2"/>
          </rPr>
          <t xml:space="preserve">
MONTO AFIANZADO Y FECHA</t>
        </r>
      </text>
    </comment>
    <comment ref="W55" authorId="0" shapeId="0">
      <text>
        <r>
          <rPr>
            <b/>
            <sz val="9"/>
            <color indexed="81"/>
            <rFont val="Tahoma"/>
            <family val="2"/>
          </rPr>
          <t>PC-HP1:</t>
        </r>
        <r>
          <rPr>
            <sz val="9"/>
            <color indexed="81"/>
            <rFont val="Tahoma"/>
            <family val="2"/>
          </rPr>
          <t xml:space="preserve">
5 AL MILLAR</t>
        </r>
      </text>
    </comment>
    <comment ref="X55" authorId="0" shapeId="0">
      <text>
        <r>
          <rPr>
            <b/>
            <sz val="9"/>
            <color indexed="81"/>
            <rFont val="Tahoma"/>
            <family val="2"/>
          </rPr>
          <t>PC-HP1:</t>
        </r>
        <r>
          <rPr>
            <sz val="9"/>
            <color indexed="81"/>
            <rFont val="Tahoma"/>
            <family val="2"/>
          </rPr>
          <t xml:space="preserve">
5 AL MILLAR</t>
        </r>
      </text>
    </comment>
    <comment ref="Y55" authorId="0" shapeId="0">
      <text>
        <r>
          <rPr>
            <b/>
            <sz val="9"/>
            <color indexed="81"/>
            <rFont val="Tahoma"/>
            <family val="2"/>
          </rPr>
          <t>PC-HP1:</t>
        </r>
        <r>
          <rPr>
            <sz val="9"/>
            <color indexed="81"/>
            <rFont val="Tahoma"/>
            <family val="2"/>
          </rPr>
          <t xml:space="preserve">
5 AL MILLAR</t>
        </r>
      </text>
    </comment>
    <comment ref="D56" authorId="0" shapeId="0">
      <text>
        <r>
          <rPr>
            <b/>
            <sz val="9"/>
            <color indexed="81"/>
            <rFont val="Tahoma"/>
            <family val="2"/>
          </rPr>
          <t>PC-HP1:</t>
        </r>
        <r>
          <rPr>
            <sz val="9"/>
            <color indexed="81"/>
            <rFont val="Tahoma"/>
            <family val="2"/>
          </rPr>
          <t xml:space="preserve">
METAS OBRA</t>
        </r>
      </text>
    </comment>
    <comment ref="T56" authorId="0" shapeId="0">
      <text>
        <r>
          <rPr>
            <b/>
            <sz val="9"/>
            <color indexed="81"/>
            <rFont val="Tahoma"/>
            <family val="2"/>
          </rPr>
          <t>PC-HP1:</t>
        </r>
        <r>
          <rPr>
            <sz val="9"/>
            <color indexed="81"/>
            <rFont val="Tahoma"/>
            <family val="2"/>
          </rPr>
          <t xml:space="preserve">
VEHICULO</t>
        </r>
      </text>
    </comment>
    <comment ref="B57" authorId="0" shapeId="0">
      <text>
        <r>
          <rPr>
            <b/>
            <sz val="9"/>
            <color indexed="81"/>
            <rFont val="Tahoma"/>
            <family val="2"/>
          </rPr>
          <t>PC-HP1:</t>
        </r>
        <r>
          <rPr>
            <sz val="9"/>
            <color indexed="81"/>
            <rFont val="Tahoma"/>
            <family val="2"/>
          </rPr>
          <t xml:space="preserve">
FOLIO MIDS</t>
        </r>
      </text>
    </comment>
    <comment ref="C57" authorId="0" shapeId="0">
      <text>
        <r>
          <rPr>
            <b/>
            <sz val="9"/>
            <color indexed="81"/>
            <rFont val="Tahoma"/>
            <family val="2"/>
          </rPr>
          <t>PC-HP1:</t>
        </r>
        <r>
          <rPr>
            <sz val="9"/>
            <color indexed="81"/>
            <rFont val="Tahoma"/>
            <family val="2"/>
          </rPr>
          <t xml:space="preserve">
NOMBRE DEL CONTRATISTA Y RFC</t>
        </r>
      </text>
    </comment>
    <comment ref="F57" authorId="0" shapeId="0">
      <text>
        <r>
          <rPr>
            <b/>
            <sz val="9"/>
            <color indexed="81"/>
            <rFont val="Tahoma"/>
            <family val="2"/>
          </rPr>
          <t>PC-HP1:</t>
        </r>
        <r>
          <rPr>
            <sz val="9"/>
            <color indexed="81"/>
            <rFont val="Tahoma"/>
            <family val="2"/>
          </rPr>
          <t xml:space="preserve"> GRADO DE REZAGO SOCIAL DE LA LOCALIDAD</t>
        </r>
      </text>
    </comment>
    <comment ref="G57" authorId="0" shapeId="0">
      <text>
        <r>
          <rPr>
            <b/>
            <sz val="9"/>
            <color indexed="81"/>
            <rFont val="Tahoma"/>
            <family val="2"/>
          </rPr>
          <t>PC-HP1:</t>
        </r>
        <r>
          <rPr>
            <sz val="9"/>
            <color indexed="81"/>
            <rFont val="Tahoma"/>
            <family val="2"/>
          </rPr>
          <t xml:space="preserve">
CRITERIO UTILIZADO PARA INVERSION: NO. AGEB, ZAP´S, REZAGO SOCIAL, CUIS</t>
        </r>
      </text>
    </comment>
    <comment ref="H57" authorId="0" shapeId="0">
      <text>
        <r>
          <rPr>
            <b/>
            <sz val="9"/>
            <color indexed="81"/>
            <rFont val="Tahoma"/>
            <family val="2"/>
          </rPr>
          <t>PC-HP1:</t>
        </r>
        <r>
          <rPr>
            <sz val="9"/>
            <color indexed="81"/>
            <rFont val="Tahoma"/>
            <family val="2"/>
          </rPr>
          <t xml:space="preserve">
TIPO DE CONTRIBUCIÓN: DIRECTA, INDIRECTA, COMPLEMENTARIA, ESPECIAL</t>
        </r>
      </text>
    </comment>
    <comment ref="J57" authorId="0" shapeId="0">
      <text>
        <r>
          <rPr>
            <b/>
            <sz val="9"/>
            <color indexed="81"/>
            <rFont val="Tahoma"/>
            <family val="2"/>
          </rPr>
          <t>PC-HP1:</t>
        </r>
        <r>
          <rPr>
            <sz val="9"/>
            <color indexed="81"/>
            <rFont val="Tahoma"/>
            <family val="2"/>
          </rPr>
          <t xml:space="preserve">
BENEFICIARIOS DEL PROYECTO</t>
        </r>
      </text>
    </comment>
    <comment ref="L57"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58" authorId="0" shapeId="0">
      <text>
        <r>
          <rPr>
            <b/>
            <sz val="9"/>
            <color indexed="81"/>
            <rFont val="Tahoma"/>
            <family val="2"/>
          </rPr>
          <t>PC-HP1:</t>
        </r>
        <r>
          <rPr>
            <sz val="9"/>
            <color indexed="81"/>
            <rFont val="Tahoma"/>
            <family val="2"/>
          </rPr>
          <t xml:space="preserve">
INSTITUCION Y NUMERO DE FIANZA</t>
        </r>
      </text>
    </comment>
    <comment ref="I58" authorId="0" shapeId="0">
      <text>
        <r>
          <rPr>
            <b/>
            <sz val="9"/>
            <color indexed="81"/>
            <rFont val="Tahoma"/>
            <family val="2"/>
          </rPr>
          <t>PC-HP1:</t>
        </r>
        <r>
          <rPr>
            <sz val="9"/>
            <color indexed="81"/>
            <rFont val="Tahoma"/>
            <family val="2"/>
          </rPr>
          <t xml:space="preserve">
MONTO AFIANZADO Y FECHA</t>
        </r>
      </text>
    </comment>
    <comment ref="K58" authorId="0" shapeId="0">
      <text>
        <r>
          <rPr>
            <b/>
            <sz val="9"/>
            <color indexed="81"/>
            <rFont val="Tahoma"/>
            <family val="2"/>
          </rPr>
          <t>PC-HP1:</t>
        </r>
        <r>
          <rPr>
            <sz val="9"/>
            <color indexed="81"/>
            <rFont val="Tahoma"/>
            <family val="2"/>
          </rPr>
          <t xml:space="preserve">
INSTITUCION Y NUMERO DE FIANZA</t>
        </r>
      </text>
    </comment>
    <comment ref="L58" authorId="0" shapeId="0">
      <text>
        <r>
          <rPr>
            <b/>
            <sz val="9"/>
            <color indexed="81"/>
            <rFont val="Tahoma"/>
            <family val="2"/>
          </rPr>
          <t>PC-HP1:</t>
        </r>
        <r>
          <rPr>
            <sz val="9"/>
            <color indexed="81"/>
            <rFont val="Tahoma"/>
            <family val="2"/>
          </rPr>
          <t xml:space="preserve">
MONTO AFIANZADO Y FECHA</t>
        </r>
      </text>
    </comment>
    <comment ref="N58" authorId="0" shapeId="0">
      <text>
        <r>
          <rPr>
            <b/>
            <sz val="9"/>
            <color indexed="81"/>
            <rFont val="Tahoma"/>
            <family val="2"/>
          </rPr>
          <t>PC-HP1:</t>
        </r>
        <r>
          <rPr>
            <sz val="9"/>
            <color indexed="81"/>
            <rFont val="Tahoma"/>
            <family val="2"/>
          </rPr>
          <t xml:space="preserve">
INSTITUCION Y NUMERO DE FIANZA</t>
        </r>
      </text>
    </comment>
    <comment ref="O58" authorId="0" shapeId="0">
      <text>
        <r>
          <rPr>
            <b/>
            <sz val="9"/>
            <color indexed="81"/>
            <rFont val="Tahoma"/>
            <family val="2"/>
          </rPr>
          <t>PC-HP1:</t>
        </r>
        <r>
          <rPr>
            <sz val="9"/>
            <color indexed="81"/>
            <rFont val="Tahoma"/>
            <family val="2"/>
          </rPr>
          <t xml:space="preserve">
MONTO AFIANZADO Y FECHA</t>
        </r>
      </text>
    </comment>
    <comment ref="W58" authorId="0" shapeId="0">
      <text>
        <r>
          <rPr>
            <b/>
            <sz val="9"/>
            <color indexed="81"/>
            <rFont val="Tahoma"/>
            <family val="2"/>
          </rPr>
          <t>PC-HP1:</t>
        </r>
        <r>
          <rPr>
            <sz val="9"/>
            <color indexed="81"/>
            <rFont val="Tahoma"/>
            <family val="2"/>
          </rPr>
          <t xml:space="preserve">
5 AL MILLAR</t>
        </r>
      </text>
    </comment>
    <comment ref="X58" authorId="0" shapeId="0">
      <text>
        <r>
          <rPr>
            <b/>
            <sz val="9"/>
            <color indexed="81"/>
            <rFont val="Tahoma"/>
            <family val="2"/>
          </rPr>
          <t>PC-HP1:</t>
        </r>
        <r>
          <rPr>
            <sz val="9"/>
            <color indexed="81"/>
            <rFont val="Tahoma"/>
            <family val="2"/>
          </rPr>
          <t xml:space="preserve">
5 AL MILLAR</t>
        </r>
      </text>
    </comment>
    <comment ref="Y58" authorId="0" shapeId="0">
      <text>
        <r>
          <rPr>
            <b/>
            <sz val="9"/>
            <color indexed="81"/>
            <rFont val="Tahoma"/>
            <family val="2"/>
          </rPr>
          <t>PC-HP1:</t>
        </r>
        <r>
          <rPr>
            <sz val="9"/>
            <color indexed="81"/>
            <rFont val="Tahoma"/>
            <family val="2"/>
          </rPr>
          <t xml:space="preserve">
5 AL MILLAR</t>
        </r>
      </text>
    </comment>
    <comment ref="D59" authorId="0" shapeId="0">
      <text>
        <r>
          <rPr>
            <b/>
            <sz val="9"/>
            <color indexed="81"/>
            <rFont val="Tahoma"/>
            <family val="2"/>
          </rPr>
          <t>PC-HP1:</t>
        </r>
        <r>
          <rPr>
            <sz val="9"/>
            <color indexed="81"/>
            <rFont val="Tahoma"/>
            <family val="2"/>
          </rPr>
          <t xml:space="preserve">
METAS OBRA</t>
        </r>
      </text>
    </comment>
    <comment ref="T59" authorId="0" shapeId="0">
      <text>
        <r>
          <rPr>
            <b/>
            <sz val="9"/>
            <color indexed="81"/>
            <rFont val="Tahoma"/>
            <family val="2"/>
          </rPr>
          <t>PC-HP1:</t>
        </r>
        <r>
          <rPr>
            <sz val="9"/>
            <color indexed="81"/>
            <rFont val="Tahoma"/>
            <family val="2"/>
          </rPr>
          <t xml:space="preserve">
VEHICULO</t>
        </r>
      </text>
    </comment>
    <comment ref="B60" authorId="0" shapeId="0">
      <text>
        <r>
          <rPr>
            <b/>
            <sz val="9"/>
            <color indexed="81"/>
            <rFont val="Tahoma"/>
            <family val="2"/>
          </rPr>
          <t>PC-HP1:</t>
        </r>
        <r>
          <rPr>
            <sz val="9"/>
            <color indexed="81"/>
            <rFont val="Tahoma"/>
            <family val="2"/>
          </rPr>
          <t xml:space="preserve">
FOLIO MIDS</t>
        </r>
      </text>
    </comment>
    <comment ref="C60" authorId="0" shapeId="0">
      <text>
        <r>
          <rPr>
            <b/>
            <sz val="9"/>
            <color indexed="81"/>
            <rFont val="Tahoma"/>
            <family val="2"/>
          </rPr>
          <t>PC-HP1:</t>
        </r>
        <r>
          <rPr>
            <sz val="9"/>
            <color indexed="81"/>
            <rFont val="Tahoma"/>
            <family val="2"/>
          </rPr>
          <t xml:space="preserve">
NOMBRE DEL CONTRATISTA Y RFC</t>
        </r>
      </text>
    </comment>
    <comment ref="F60" authorId="0" shapeId="0">
      <text>
        <r>
          <rPr>
            <b/>
            <sz val="9"/>
            <color indexed="81"/>
            <rFont val="Tahoma"/>
            <family val="2"/>
          </rPr>
          <t>PC-HP1:</t>
        </r>
        <r>
          <rPr>
            <sz val="9"/>
            <color indexed="81"/>
            <rFont val="Tahoma"/>
            <family val="2"/>
          </rPr>
          <t xml:space="preserve"> GRADO DE REZAGO SOCIAL DE LA LOCALIDAD</t>
        </r>
      </text>
    </comment>
    <comment ref="G60" authorId="0" shapeId="0">
      <text>
        <r>
          <rPr>
            <b/>
            <sz val="9"/>
            <color indexed="81"/>
            <rFont val="Tahoma"/>
            <family val="2"/>
          </rPr>
          <t>PC-HP1:</t>
        </r>
        <r>
          <rPr>
            <sz val="9"/>
            <color indexed="81"/>
            <rFont val="Tahoma"/>
            <family val="2"/>
          </rPr>
          <t xml:space="preserve">
CRITERIO UTILIZADO PARA INVERSION: NO. AGEB, ZAP´S, REZAGO SOCIAL, CUIS</t>
        </r>
      </text>
    </comment>
    <comment ref="H60" authorId="0" shapeId="0">
      <text>
        <r>
          <rPr>
            <b/>
            <sz val="9"/>
            <color indexed="81"/>
            <rFont val="Tahoma"/>
            <family val="2"/>
          </rPr>
          <t>PC-HP1:</t>
        </r>
        <r>
          <rPr>
            <sz val="9"/>
            <color indexed="81"/>
            <rFont val="Tahoma"/>
            <family val="2"/>
          </rPr>
          <t xml:space="preserve">
TIPO DE CONTRIBUCIÓN: DIRECTA, INDIRECTA, COMPLEMENTARIA, ESPECIAL</t>
        </r>
      </text>
    </comment>
    <comment ref="J60" authorId="0" shapeId="0">
      <text>
        <r>
          <rPr>
            <b/>
            <sz val="9"/>
            <color indexed="81"/>
            <rFont val="Tahoma"/>
            <family val="2"/>
          </rPr>
          <t>PC-HP1:</t>
        </r>
        <r>
          <rPr>
            <sz val="9"/>
            <color indexed="81"/>
            <rFont val="Tahoma"/>
            <family val="2"/>
          </rPr>
          <t xml:space="preserve">
BENEFICIARIOS DEL PROYECTO</t>
        </r>
      </text>
    </comment>
    <comment ref="L60"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61" authorId="0" shapeId="0">
      <text>
        <r>
          <rPr>
            <b/>
            <sz val="9"/>
            <color indexed="81"/>
            <rFont val="Tahoma"/>
            <family val="2"/>
          </rPr>
          <t>PC-HP1:</t>
        </r>
        <r>
          <rPr>
            <sz val="9"/>
            <color indexed="81"/>
            <rFont val="Tahoma"/>
            <family val="2"/>
          </rPr>
          <t xml:space="preserve">
INSTITUCION Y NUMERO DE FIANZA</t>
        </r>
      </text>
    </comment>
    <comment ref="I61" authorId="0" shapeId="0">
      <text>
        <r>
          <rPr>
            <b/>
            <sz val="9"/>
            <color indexed="81"/>
            <rFont val="Tahoma"/>
            <family val="2"/>
          </rPr>
          <t>PC-HP1:</t>
        </r>
        <r>
          <rPr>
            <sz val="9"/>
            <color indexed="81"/>
            <rFont val="Tahoma"/>
            <family val="2"/>
          </rPr>
          <t xml:space="preserve">
MONTO AFIANZADO Y FECHA</t>
        </r>
      </text>
    </comment>
    <comment ref="K61" authorId="0" shapeId="0">
      <text>
        <r>
          <rPr>
            <b/>
            <sz val="9"/>
            <color indexed="81"/>
            <rFont val="Tahoma"/>
            <family val="2"/>
          </rPr>
          <t>PC-HP1:</t>
        </r>
        <r>
          <rPr>
            <sz val="9"/>
            <color indexed="81"/>
            <rFont val="Tahoma"/>
            <family val="2"/>
          </rPr>
          <t xml:space="preserve">
INSTITUCION Y NUMERO DE FIANZA</t>
        </r>
      </text>
    </comment>
    <comment ref="L61" authorId="0" shapeId="0">
      <text>
        <r>
          <rPr>
            <b/>
            <sz val="9"/>
            <color indexed="81"/>
            <rFont val="Tahoma"/>
            <family val="2"/>
          </rPr>
          <t>PC-HP1:</t>
        </r>
        <r>
          <rPr>
            <sz val="9"/>
            <color indexed="81"/>
            <rFont val="Tahoma"/>
            <family val="2"/>
          </rPr>
          <t xml:space="preserve">
MONTO AFIANZADO Y FECHA</t>
        </r>
      </text>
    </comment>
    <comment ref="N61" authorId="0" shapeId="0">
      <text>
        <r>
          <rPr>
            <b/>
            <sz val="9"/>
            <color indexed="81"/>
            <rFont val="Tahoma"/>
            <family val="2"/>
          </rPr>
          <t>PC-HP1:</t>
        </r>
        <r>
          <rPr>
            <sz val="9"/>
            <color indexed="81"/>
            <rFont val="Tahoma"/>
            <family val="2"/>
          </rPr>
          <t xml:space="preserve">
INSTITUCION Y NUMERO DE FIANZA</t>
        </r>
      </text>
    </comment>
    <comment ref="O61" authorId="0" shapeId="0">
      <text>
        <r>
          <rPr>
            <b/>
            <sz val="9"/>
            <color indexed="81"/>
            <rFont val="Tahoma"/>
            <family val="2"/>
          </rPr>
          <t>PC-HP1:</t>
        </r>
        <r>
          <rPr>
            <sz val="9"/>
            <color indexed="81"/>
            <rFont val="Tahoma"/>
            <family val="2"/>
          </rPr>
          <t xml:space="preserve">
MONTO AFIANZADO Y FECHA</t>
        </r>
      </text>
    </comment>
    <comment ref="W61" authorId="0" shapeId="0">
      <text>
        <r>
          <rPr>
            <b/>
            <sz val="9"/>
            <color indexed="81"/>
            <rFont val="Tahoma"/>
            <family val="2"/>
          </rPr>
          <t>PC-HP1:</t>
        </r>
        <r>
          <rPr>
            <sz val="9"/>
            <color indexed="81"/>
            <rFont val="Tahoma"/>
            <family val="2"/>
          </rPr>
          <t xml:space="preserve">
5 AL MILLAR</t>
        </r>
      </text>
    </comment>
    <comment ref="X61" authorId="0" shapeId="0">
      <text>
        <r>
          <rPr>
            <b/>
            <sz val="9"/>
            <color indexed="81"/>
            <rFont val="Tahoma"/>
            <family val="2"/>
          </rPr>
          <t>PC-HP1:</t>
        </r>
        <r>
          <rPr>
            <sz val="9"/>
            <color indexed="81"/>
            <rFont val="Tahoma"/>
            <family val="2"/>
          </rPr>
          <t xml:space="preserve">
5 AL MILLAR</t>
        </r>
      </text>
    </comment>
    <comment ref="Y61" authorId="0" shapeId="0">
      <text>
        <r>
          <rPr>
            <b/>
            <sz val="9"/>
            <color indexed="81"/>
            <rFont val="Tahoma"/>
            <family val="2"/>
          </rPr>
          <t>PC-HP1:</t>
        </r>
        <r>
          <rPr>
            <sz val="9"/>
            <color indexed="81"/>
            <rFont val="Tahoma"/>
            <family val="2"/>
          </rPr>
          <t xml:space="preserve">
5 AL MILLAR</t>
        </r>
      </text>
    </comment>
    <comment ref="D62" authorId="0" shapeId="0">
      <text>
        <r>
          <rPr>
            <b/>
            <sz val="9"/>
            <color indexed="81"/>
            <rFont val="Tahoma"/>
            <family val="2"/>
          </rPr>
          <t>PC-HP1:</t>
        </r>
        <r>
          <rPr>
            <sz val="9"/>
            <color indexed="81"/>
            <rFont val="Tahoma"/>
            <family val="2"/>
          </rPr>
          <t xml:space="preserve">
METAS OBRA</t>
        </r>
      </text>
    </comment>
    <comment ref="T62" authorId="0" shapeId="0">
      <text>
        <r>
          <rPr>
            <b/>
            <sz val="9"/>
            <color indexed="81"/>
            <rFont val="Tahoma"/>
            <family val="2"/>
          </rPr>
          <t>PC-HP1:</t>
        </r>
        <r>
          <rPr>
            <sz val="9"/>
            <color indexed="81"/>
            <rFont val="Tahoma"/>
            <family val="2"/>
          </rPr>
          <t xml:space="preserve">
VEHICULO</t>
        </r>
      </text>
    </comment>
    <comment ref="B63" authorId="0" shapeId="0">
      <text>
        <r>
          <rPr>
            <b/>
            <sz val="9"/>
            <color indexed="81"/>
            <rFont val="Tahoma"/>
            <family val="2"/>
          </rPr>
          <t>PC-HP1:</t>
        </r>
        <r>
          <rPr>
            <sz val="9"/>
            <color indexed="81"/>
            <rFont val="Tahoma"/>
            <family val="2"/>
          </rPr>
          <t xml:space="preserve">
FOLIO MIDS</t>
        </r>
      </text>
    </comment>
    <comment ref="C63" authorId="0" shapeId="0">
      <text>
        <r>
          <rPr>
            <b/>
            <sz val="9"/>
            <color indexed="81"/>
            <rFont val="Tahoma"/>
            <family val="2"/>
          </rPr>
          <t>PC-HP1:</t>
        </r>
        <r>
          <rPr>
            <sz val="9"/>
            <color indexed="81"/>
            <rFont val="Tahoma"/>
            <family val="2"/>
          </rPr>
          <t xml:space="preserve">
NOMBRE DEL CONTRATISTA Y RFC</t>
        </r>
      </text>
    </comment>
    <comment ref="F63" authorId="0" shapeId="0">
      <text>
        <r>
          <rPr>
            <b/>
            <sz val="9"/>
            <color indexed="81"/>
            <rFont val="Tahoma"/>
            <family val="2"/>
          </rPr>
          <t>PC-HP1:</t>
        </r>
        <r>
          <rPr>
            <sz val="9"/>
            <color indexed="81"/>
            <rFont val="Tahoma"/>
            <family val="2"/>
          </rPr>
          <t xml:space="preserve"> GRADO DE REZAGO SOCIAL DE LA LOCALIDAD</t>
        </r>
      </text>
    </comment>
    <comment ref="G63" authorId="0" shapeId="0">
      <text>
        <r>
          <rPr>
            <b/>
            <sz val="9"/>
            <color indexed="81"/>
            <rFont val="Tahoma"/>
            <family val="2"/>
          </rPr>
          <t>PC-HP1:</t>
        </r>
        <r>
          <rPr>
            <sz val="9"/>
            <color indexed="81"/>
            <rFont val="Tahoma"/>
            <family val="2"/>
          </rPr>
          <t xml:space="preserve">
CRITERIO UTILIZADO PARA INVERSION: NO. AGEB, ZAP´S, REZAGO SOCIAL, CUIS</t>
        </r>
      </text>
    </comment>
    <comment ref="H63" authorId="0" shapeId="0">
      <text>
        <r>
          <rPr>
            <b/>
            <sz val="9"/>
            <color indexed="81"/>
            <rFont val="Tahoma"/>
            <family val="2"/>
          </rPr>
          <t>PC-HP1:</t>
        </r>
        <r>
          <rPr>
            <sz val="9"/>
            <color indexed="81"/>
            <rFont val="Tahoma"/>
            <family val="2"/>
          </rPr>
          <t xml:space="preserve">
TIPO DE CONTRIBUCIÓN: DIRECTA, INDIRECTA, COMPLEMENTARIA, ESPECIAL</t>
        </r>
      </text>
    </comment>
    <comment ref="J63" authorId="0" shapeId="0">
      <text>
        <r>
          <rPr>
            <b/>
            <sz val="9"/>
            <color indexed="81"/>
            <rFont val="Tahoma"/>
            <family val="2"/>
          </rPr>
          <t>PC-HP1:</t>
        </r>
        <r>
          <rPr>
            <sz val="9"/>
            <color indexed="81"/>
            <rFont val="Tahoma"/>
            <family val="2"/>
          </rPr>
          <t xml:space="preserve">
BENEFICIARIOS DEL PROYECTO</t>
        </r>
      </text>
    </comment>
    <comment ref="L63"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64" authorId="0" shapeId="0">
      <text>
        <r>
          <rPr>
            <b/>
            <sz val="9"/>
            <color indexed="81"/>
            <rFont val="Tahoma"/>
            <family val="2"/>
          </rPr>
          <t>PC-HP1:</t>
        </r>
        <r>
          <rPr>
            <sz val="9"/>
            <color indexed="81"/>
            <rFont val="Tahoma"/>
            <family val="2"/>
          </rPr>
          <t xml:space="preserve">
INSTITUCION Y NUMERO DE FIANZA</t>
        </r>
      </text>
    </comment>
    <comment ref="I64" authorId="0" shapeId="0">
      <text>
        <r>
          <rPr>
            <b/>
            <sz val="9"/>
            <color indexed="81"/>
            <rFont val="Tahoma"/>
            <family val="2"/>
          </rPr>
          <t>PC-HP1:</t>
        </r>
        <r>
          <rPr>
            <sz val="9"/>
            <color indexed="81"/>
            <rFont val="Tahoma"/>
            <family val="2"/>
          </rPr>
          <t xml:space="preserve">
MONTO AFIANZADO Y FECHA</t>
        </r>
      </text>
    </comment>
    <comment ref="K64" authorId="0" shapeId="0">
      <text>
        <r>
          <rPr>
            <b/>
            <sz val="9"/>
            <color indexed="81"/>
            <rFont val="Tahoma"/>
            <family val="2"/>
          </rPr>
          <t>PC-HP1:</t>
        </r>
        <r>
          <rPr>
            <sz val="9"/>
            <color indexed="81"/>
            <rFont val="Tahoma"/>
            <family val="2"/>
          </rPr>
          <t xml:space="preserve">
INSTITUCION Y NUMERO DE FIANZA</t>
        </r>
      </text>
    </comment>
    <comment ref="L64" authorId="0" shapeId="0">
      <text>
        <r>
          <rPr>
            <b/>
            <sz val="9"/>
            <color indexed="81"/>
            <rFont val="Tahoma"/>
            <family val="2"/>
          </rPr>
          <t>PC-HP1:</t>
        </r>
        <r>
          <rPr>
            <sz val="9"/>
            <color indexed="81"/>
            <rFont val="Tahoma"/>
            <family val="2"/>
          </rPr>
          <t xml:space="preserve">
MONTO AFIANZADO Y FECHA</t>
        </r>
      </text>
    </comment>
    <comment ref="N64" authorId="0" shapeId="0">
      <text>
        <r>
          <rPr>
            <b/>
            <sz val="9"/>
            <color indexed="81"/>
            <rFont val="Tahoma"/>
            <family val="2"/>
          </rPr>
          <t>PC-HP1:</t>
        </r>
        <r>
          <rPr>
            <sz val="9"/>
            <color indexed="81"/>
            <rFont val="Tahoma"/>
            <family val="2"/>
          </rPr>
          <t xml:space="preserve">
INSTITUCION Y NUMERO DE FIANZA</t>
        </r>
      </text>
    </comment>
    <comment ref="O64" authorId="0" shapeId="0">
      <text>
        <r>
          <rPr>
            <b/>
            <sz val="9"/>
            <color indexed="81"/>
            <rFont val="Tahoma"/>
            <family val="2"/>
          </rPr>
          <t>PC-HP1:</t>
        </r>
        <r>
          <rPr>
            <sz val="9"/>
            <color indexed="81"/>
            <rFont val="Tahoma"/>
            <family val="2"/>
          </rPr>
          <t xml:space="preserve">
MONTO AFIANZADO Y FECHA</t>
        </r>
      </text>
    </comment>
    <comment ref="W64" authorId="0" shapeId="0">
      <text>
        <r>
          <rPr>
            <b/>
            <sz val="9"/>
            <color indexed="81"/>
            <rFont val="Tahoma"/>
            <family val="2"/>
          </rPr>
          <t>PC-HP1:</t>
        </r>
        <r>
          <rPr>
            <sz val="9"/>
            <color indexed="81"/>
            <rFont val="Tahoma"/>
            <family val="2"/>
          </rPr>
          <t xml:space="preserve">
5 AL MILLAR</t>
        </r>
      </text>
    </comment>
    <comment ref="X64" authorId="0" shapeId="0">
      <text>
        <r>
          <rPr>
            <b/>
            <sz val="9"/>
            <color indexed="81"/>
            <rFont val="Tahoma"/>
            <family val="2"/>
          </rPr>
          <t>PC-HP1:</t>
        </r>
        <r>
          <rPr>
            <sz val="9"/>
            <color indexed="81"/>
            <rFont val="Tahoma"/>
            <family val="2"/>
          </rPr>
          <t xml:space="preserve">
5 AL MILLAR</t>
        </r>
      </text>
    </comment>
    <comment ref="Y64" authorId="0" shapeId="0">
      <text>
        <r>
          <rPr>
            <b/>
            <sz val="9"/>
            <color indexed="81"/>
            <rFont val="Tahoma"/>
            <family val="2"/>
          </rPr>
          <t>PC-HP1:</t>
        </r>
        <r>
          <rPr>
            <sz val="9"/>
            <color indexed="81"/>
            <rFont val="Tahoma"/>
            <family val="2"/>
          </rPr>
          <t xml:space="preserve">
5 AL MILLAR</t>
        </r>
      </text>
    </comment>
    <comment ref="D65" authorId="0" shapeId="0">
      <text>
        <r>
          <rPr>
            <b/>
            <sz val="9"/>
            <color indexed="81"/>
            <rFont val="Tahoma"/>
            <family val="2"/>
          </rPr>
          <t>PC-HP1:</t>
        </r>
        <r>
          <rPr>
            <sz val="9"/>
            <color indexed="81"/>
            <rFont val="Tahoma"/>
            <family val="2"/>
          </rPr>
          <t xml:space="preserve">
METAS OBRA</t>
        </r>
      </text>
    </comment>
    <comment ref="T65" authorId="0" shapeId="0">
      <text>
        <r>
          <rPr>
            <b/>
            <sz val="9"/>
            <color indexed="81"/>
            <rFont val="Tahoma"/>
            <family val="2"/>
          </rPr>
          <t>PC-HP1:</t>
        </r>
        <r>
          <rPr>
            <sz val="9"/>
            <color indexed="81"/>
            <rFont val="Tahoma"/>
            <family val="2"/>
          </rPr>
          <t xml:space="preserve">
VEHICULO</t>
        </r>
      </text>
    </comment>
    <comment ref="B66" authorId="0" shapeId="0">
      <text>
        <r>
          <rPr>
            <b/>
            <sz val="9"/>
            <color indexed="81"/>
            <rFont val="Tahoma"/>
            <family val="2"/>
          </rPr>
          <t>PC-HP1:</t>
        </r>
        <r>
          <rPr>
            <sz val="9"/>
            <color indexed="81"/>
            <rFont val="Tahoma"/>
            <family val="2"/>
          </rPr>
          <t xml:space="preserve">
FOLIO MIDS</t>
        </r>
      </text>
    </comment>
    <comment ref="C66" authorId="0" shapeId="0">
      <text>
        <r>
          <rPr>
            <b/>
            <sz val="9"/>
            <color indexed="81"/>
            <rFont val="Tahoma"/>
            <family val="2"/>
          </rPr>
          <t>PC-HP1:</t>
        </r>
        <r>
          <rPr>
            <sz val="9"/>
            <color indexed="81"/>
            <rFont val="Tahoma"/>
            <family val="2"/>
          </rPr>
          <t xml:space="preserve">
NOMBRE DEL CONTRATISTA Y RFC</t>
        </r>
      </text>
    </comment>
    <comment ref="F66" authorId="0" shapeId="0">
      <text>
        <r>
          <rPr>
            <b/>
            <sz val="9"/>
            <color indexed="81"/>
            <rFont val="Tahoma"/>
            <family val="2"/>
          </rPr>
          <t>PC-HP1:</t>
        </r>
        <r>
          <rPr>
            <sz val="9"/>
            <color indexed="81"/>
            <rFont val="Tahoma"/>
            <family val="2"/>
          </rPr>
          <t xml:space="preserve"> GRADO DE REZAGO SOCIAL DE LA LOCALIDAD</t>
        </r>
      </text>
    </comment>
    <comment ref="G66" authorId="0" shapeId="0">
      <text>
        <r>
          <rPr>
            <b/>
            <sz val="9"/>
            <color indexed="81"/>
            <rFont val="Tahoma"/>
            <family val="2"/>
          </rPr>
          <t>PC-HP1:</t>
        </r>
        <r>
          <rPr>
            <sz val="9"/>
            <color indexed="81"/>
            <rFont val="Tahoma"/>
            <family val="2"/>
          </rPr>
          <t xml:space="preserve">
CRITERIO UTILIZADO PARA INVERSION: NO. AGEB, ZAP´S, REZAGO SOCIAL, CUIS</t>
        </r>
      </text>
    </comment>
    <comment ref="H66" authorId="0" shapeId="0">
      <text>
        <r>
          <rPr>
            <b/>
            <sz val="9"/>
            <color indexed="81"/>
            <rFont val="Tahoma"/>
            <family val="2"/>
          </rPr>
          <t>PC-HP1:</t>
        </r>
        <r>
          <rPr>
            <sz val="9"/>
            <color indexed="81"/>
            <rFont val="Tahoma"/>
            <family val="2"/>
          </rPr>
          <t xml:space="preserve">
TIPO DE CONTRIBUCIÓN: DIRECTA, INDIRECTA, COMPLEMENTARIA, ESPECIAL</t>
        </r>
      </text>
    </comment>
    <comment ref="J66" authorId="0" shapeId="0">
      <text>
        <r>
          <rPr>
            <b/>
            <sz val="9"/>
            <color indexed="81"/>
            <rFont val="Tahoma"/>
            <family val="2"/>
          </rPr>
          <t>PC-HP1:</t>
        </r>
        <r>
          <rPr>
            <sz val="9"/>
            <color indexed="81"/>
            <rFont val="Tahoma"/>
            <family val="2"/>
          </rPr>
          <t xml:space="preserve">
BENEFICIARIOS DEL PROYECTO</t>
        </r>
      </text>
    </comment>
    <comment ref="L6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67" authorId="0" shapeId="0">
      <text>
        <r>
          <rPr>
            <b/>
            <sz val="9"/>
            <color indexed="81"/>
            <rFont val="Tahoma"/>
            <family val="2"/>
          </rPr>
          <t>PC-HP1:</t>
        </r>
        <r>
          <rPr>
            <sz val="9"/>
            <color indexed="81"/>
            <rFont val="Tahoma"/>
            <family val="2"/>
          </rPr>
          <t xml:space="preserve">
INSTITUCION Y NUMERO DE FIANZA</t>
        </r>
      </text>
    </comment>
    <comment ref="I67" authorId="0" shapeId="0">
      <text>
        <r>
          <rPr>
            <b/>
            <sz val="9"/>
            <color indexed="81"/>
            <rFont val="Tahoma"/>
            <family val="2"/>
          </rPr>
          <t>PC-HP1:</t>
        </r>
        <r>
          <rPr>
            <sz val="9"/>
            <color indexed="81"/>
            <rFont val="Tahoma"/>
            <family val="2"/>
          </rPr>
          <t xml:space="preserve">
MONTO AFIANZADO Y FECHA</t>
        </r>
      </text>
    </comment>
    <comment ref="K67" authorId="0" shapeId="0">
      <text>
        <r>
          <rPr>
            <b/>
            <sz val="9"/>
            <color indexed="81"/>
            <rFont val="Tahoma"/>
            <family val="2"/>
          </rPr>
          <t>PC-HP1:</t>
        </r>
        <r>
          <rPr>
            <sz val="9"/>
            <color indexed="81"/>
            <rFont val="Tahoma"/>
            <family val="2"/>
          </rPr>
          <t xml:space="preserve">
INSTITUCION Y NUMERO DE FIANZA</t>
        </r>
      </text>
    </comment>
    <comment ref="L67" authorId="0" shapeId="0">
      <text>
        <r>
          <rPr>
            <b/>
            <sz val="9"/>
            <color indexed="81"/>
            <rFont val="Tahoma"/>
            <family val="2"/>
          </rPr>
          <t>PC-HP1:</t>
        </r>
        <r>
          <rPr>
            <sz val="9"/>
            <color indexed="81"/>
            <rFont val="Tahoma"/>
            <family val="2"/>
          </rPr>
          <t xml:space="preserve">
MONTO AFIANZADO Y FECHA</t>
        </r>
      </text>
    </comment>
    <comment ref="N67" authorId="0" shapeId="0">
      <text>
        <r>
          <rPr>
            <b/>
            <sz val="9"/>
            <color indexed="81"/>
            <rFont val="Tahoma"/>
            <family val="2"/>
          </rPr>
          <t>PC-HP1:</t>
        </r>
        <r>
          <rPr>
            <sz val="9"/>
            <color indexed="81"/>
            <rFont val="Tahoma"/>
            <family val="2"/>
          </rPr>
          <t xml:space="preserve">
INSTITUCION Y NUMERO DE FIANZA</t>
        </r>
      </text>
    </comment>
    <comment ref="O67" authorId="0" shapeId="0">
      <text>
        <r>
          <rPr>
            <b/>
            <sz val="9"/>
            <color indexed="81"/>
            <rFont val="Tahoma"/>
            <family val="2"/>
          </rPr>
          <t>PC-HP1:</t>
        </r>
        <r>
          <rPr>
            <sz val="9"/>
            <color indexed="81"/>
            <rFont val="Tahoma"/>
            <family val="2"/>
          </rPr>
          <t xml:space="preserve">
MONTO AFIANZADO Y FECHA</t>
        </r>
      </text>
    </comment>
    <comment ref="W67" authorId="0" shapeId="0">
      <text>
        <r>
          <rPr>
            <b/>
            <sz val="9"/>
            <color indexed="81"/>
            <rFont val="Tahoma"/>
            <family val="2"/>
          </rPr>
          <t>PC-HP1:</t>
        </r>
        <r>
          <rPr>
            <sz val="9"/>
            <color indexed="81"/>
            <rFont val="Tahoma"/>
            <family val="2"/>
          </rPr>
          <t xml:space="preserve">
5 AL MILLAR</t>
        </r>
      </text>
    </comment>
    <comment ref="X67" authorId="0" shapeId="0">
      <text>
        <r>
          <rPr>
            <b/>
            <sz val="9"/>
            <color indexed="81"/>
            <rFont val="Tahoma"/>
            <family val="2"/>
          </rPr>
          <t>PC-HP1:</t>
        </r>
        <r>
          <rPr>
            <sz val="9"/>
            <color indexed="81"/>
            <rFont val="Tahoma"/>
            <family val="2"/>
          </rPr>
          <t xml:space="preserve">
5 AL MILLAR</t>
        </r>
      </text>
    </comment>
    <comment ref="Y67" authorId="0" shapeId="0">
      <text>
        <r>
          <rPr>
            <b/>
            <sz val="9"/>
            <color indexed="81"/>
            <rFont val="Tahoma"/>
            <family val="2"/>
          </rPr>
          <t>PC-HP1:</t>
        </r>
        <r>
          <rPr>
            <sz val="9"/>
            <color indexed="81"/>
            <rFont val="Tahoma"/>
            <family val="2"/>
          </rPr>
          <t xml:space="preserve">
5 AL MILLAR</t>
        </r>
      </text>
    </comment>
    <comment ref="D68" authorId="0" shapeId="0">
      <text>
        <r>
          <rPr>
            <b/>
            <sz val="9"/>
            <color indexed="81"/>
            <rFont val="Tahoma"/>
            <family val="2"/>
          </rPr>
          <t>PC-HP1:</t>
        </r>
        <r>
          <rPr>
            <sz val="9"/>
            <color indexed="81"/>
            <rFont val="Tahoma"/>
            <family val="2"/>
          </rPr>
          <t xml:space="preserve">
METAS OBRA</t>
        </r>
      </text>
    </comment>
    <comment ref="T68" authorId="0" shapeId="0">
      <text>
        <r>
          <rPr>
            <b/>
            <sz val="9"/>
            <color indexed="81"/>
            <rFont val="Tahoma"/>
            <family val="2"/>
          </rPr>
          <t>PC-HP1:</t>
        </r>
        <r>
          <rPr>
            <sz val="9"/>
            <color indexed="81"/>
            <rFont val="Tahoma"/>
            <family val="2"/>
          </rPr>
          <t xml:space="preserve">
VEHICULO</t>
        </r>
      </text>
    </comment>
    <comment ref="B69" authorId="0" shapeId="0">
      <text>
        <r>
          <rPr>
            <b/>
            <sz val="9"/>
            <color indexed="81"/>
            <rFont val="Tahoma"/>
            <family val="2"/>
          </rPr>
          <t>PC-HP1:</t>
        </r>
        <r>
          <rPr>
            <sz val="9"/>
            <color indexed="81"/>
            <rFont val="Tahoma"/>
            <family val="2"/>
          </rPr>
          <t xml:space="preserve">
FOLIO MIDS</t>
        </r>
      </text>
    </comment>
    <comment ref="C69" authorId="0" shapeId="0">
      <text>
        <r>
          <rPr>
            <b/>
            <sz val="9"/>
            <color indexed="81"/>
            <rFont val="Tahoma"/>
            <family val="2"/>
          </rPr>
          <t>PC-HP1:</t>
        </r>
        <r>
          <rPr>
            <sz val="9"/>
            <color indexed="81"/>
            <rFont val="Tahoma"/>
            <family val="2"/>
          </rPr>
          <t xml:space="preserve">
NOMBRE DEL CONTRATISTA Y RFC</t>
        </r>
      </text>
    </comment>
    <comment ref="F69" authorId="0" shapeId="0">
      <text>
        <r>
          <rPr>
            <b/>
            <sz val="9"/>
            <color indexed="81"/>
            <rFont val="Tahoma"/>
            <family val="2"/>
          </rPr>
          <t>PC-HP1:</t>
        </r>
        <r>
          <rPr>
            <sz val="9"/>
            <color indexed="81"/>
            <rFont val="Tahoma"/>
            <family val="2"/>
          </rPr>
          <t xml:space="preserve"> GRADO DE REZAGO SOCIAL DE LA LOCALIDAD</t>
        </r>
      </text>
    </comment>
    <comment ref="G69" authorId="0" shapeId="0">
      <text>
        <r>
          <rPr>
            <b/>
            <sz val="9"/>
            <color indexed="81"/>
            <rFont val="Tahoma"/>
            <family val="2"/>
          </rPr>
          <t>PC-HP1:</t>
        </r>
        <r>
          <rPr>
            <sz val="9"/>
            <color indexed="81"/>
            <rFont val="Tahoma"/>
            <family val="2"/>
          </rPr>
          <t xml:space="preserve">
CRITERIO UTILIZADO PARA INVERSION: NO. AGEB, ZAP´S, REZAGO SOCIAL, CUIS</t>
        </r>
      </text>
    </comment>
    <comment ref="H69" authorId="0" shapeId="0">
      <text>
        <r>
          <rPr>
            <b/>
            <sz val="9"/>
            <color indexed="81"/>
            <rFont val="Tahoma"/>
            <family val="2"/>
          </rPr>
          <t>PC-HP1:</t>
        </r>
        <r>
          <rPr>
            <sz val="9"/>
            <color indexed="81"/>
            <rFont val="Tahoma"/>
            <family val="2"/>
          </rPr>
          <t xml:space="preserve">
TIPO DE CONTRIBUCIÓN: DIRECTA, INDIRECTA, COMPLEMENTARIA, ESPECIAL</t>
        </r>
      </text>
    </comment>
    <comment ref="J69" authorId="0" shapeId="0">
      <text>
        <r>
          <rPr>
            <b/>
            <sz val="9"/>
            <color indexed="81"/>
            <rFont val="Tahoma"/>
            <family val="2"/>
          </rPr>
          <t>PC-HP1:</t>
        </r>
        <r>
          <rPr>
            <sz val="9"/>
            <color indexed="81"/>
            <rFont val="Tahoma"/>
            <family val="2"/>
          </rPr>
          <t xml:space="preserve">
BENEFICIARIOS DEL PROYECTO</t>
        </r>
      </text>
    </comment>
    <comment ref="L6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0" authorId="0" shapeId="0">
      <text>
        <r>
          <rPr>
            <b/>
            <sz val="9"/>
            <color indexed="81"/>
            <rFont val="Tahoma"/>
            <family val="2"/>
          </rPr>
          <t>PC-HP1:</t>
        </r>
        <r>
          <rPr>
            <sz val="9"/>
            <color indexed="81"/>
            <rFont val="Tahoma"/>
            <family val="2"/>
          </rPr>
          <t xml:space="preserve">
INSTITUCION Y NUMERO DE FIANZA</t>
        </r>
      </text>
    </comment>
    <comment ref="I70" authorId="0" shapeId="0">
      <text>
        <r>
          <rPr>
            <b/>
            <sz val="9"/>
            <color indexed="81"/>
            <rFont val="Tahoma"/>
            <family val="2"/>
          </rPr>
          <t>PC-HP1:</t>
        </r>
        <r>
          <rPr>
            <sz val="9"/>
            <color indexed="81"/>
            <rFont val="Tahoma"/>
            <family val="2"/>
          </rPr>
          <t xml:space="preserve">
MONTO AFIANZADO Y FECHA</t>
        </r>
      </text>
    </comment>
    <comment ref="K70" authorId="0" shapeId="0">
      <text>
        <r>
          <rPr>
            <b/>
            <sz val="9"/>
            <color indexed="81"/>
            <rFont val="Tahoma"/>
            <family val="2"/>
          </rPr>
          <t>PC-HP1:</t>
        </r>
        <r>
          <rPr>
            <sz val="9"/>
            <color indexed="81"/>
            <rFont val="Tahoma"/>
            <family val="2"/>
          </rPr>
          <t xml:space="preserve">
INSTITUCION Y NUMERO DE FIANZA</t>
        </r>
      </text>
    </comment>
    <comment ref="L70" authorId="0" shapeId="0">
      <text>
        <r>
          <rPr>
            <b/>
            <sz val="9"/>
            <color indexed="81"/>
            <rFont val="Tahoma"/>
            <family val="2"/>
          </rPr>
          <t>PC-HP1:</t>
        </r>
        <r>
          <rPr>
            <sz val="9"/>
            <color indexed="81"/>
            <rFont val="Tahoma"/>
            <family val="2"/>
          </rPr>
          <t xml:space="preserve">
MONTO AFIANZADO Y FECHA</t>
        </r>
      </text>
    </comment>
    <comment ref="N70" authorId="0" shapeId="0">
      <text>
        <r>
          <rPr>
            <b/>
            <sz val="9"/>
            <color indexed="81"/>
            <rFont val="Tahoma"/>
            <family val="2"/>
          </rPr>
          <t>PC-HP1:</t>
        </r>
        <r>
          <rPr>
            <sz val="9"/>
            <color indexed="81"/>
            <rFont val="Tahoma"/>
            <family val="2"/>
          </rPr>
          <t xml:space="preserve">
INSTITUCION Y NUMERO DE FIANZA</t>
        </r>
      </text>
    </comment>
    <comment ref="O70" authorId="0" shapeId="0">
      <text>
        <r>
          <rPr>
            <b/>
            <sz val="9"/>
            <color indexed="81"/>
            <rFont val="Tahoma"/>
            <family val="2"/>
          </rPr>
          <t>PC-HP1:</t>
        </r>
        <r>
          <rPr>
            <sz val="9"/>
            <color indexed="81"/>
            <rFont val="Tahoma"/>
            <family val="2"/>
          </rPr>
          <t xml:space="preserve">
MONTO AFIANZADO Y FECHA</t>
        </r>
      </text>
    </comment>
    <comment ref="W70" authorId="0" shapeId="0">
      <text>
        <r>
          <rPr>
            <b/>
            <sz val="9"/>
            <color indexed="81"/>
            <rFont val="Tahoma"/>
            <family val="2"/>
          </rPr>
          <t>PC-HP1:</t>
        </r>
        <r>
          <rPr>
            <sz val="9"/>
            <color indexed="81"/>
            <rFont val="Tahoma"/>
            <family val="2"/>
          </rPr>
          <t xml:space="preserve">
5 AL MILLAR</t>
        </r>
      </text>
    </comment>
    <comment ref="X70" authorId="0" shapeId="0">
      <text>
        <r>
          <rPr>
            <b/>
            <sz val="9"/>
            <color indexed="81"/>
            <rFont val="Tahoma"/>
            <family val="2"/>
          </rPr>
          <t>PC-HP1:</t>
        </r>
        <r>
          <rPr>
            <sz val="9"/>
            <color indexed="81"/>
            <rFont val="Tahoma"/>
            <family val="2"/>
          </rPr>
          <t xml:space="preserve">
5 AL MILLAR</t>
        </r>
      </text>
    </comment>
    <comment ref="Y70" authorId="0" shapeId="0">
      <text>
        <r>
          <rPr>
            <b/>
            <sz val="9"/>
            <color indexed="81"/>
            <rFont val="Tahoma"/>
            <family val="2"/>
          </rPr>
          <t>PC-HP1:</t>
        </r>
        <r>
          <rPr>
            <sz val="9"/>
            <color indexed="81"/>
            <rFont val="Tahoma"/>
            <family val="2"/>
          </rPr>
          <t xml:space="preserve">
5 AL MILLAR</t>
        </r>
      </text>
    </comment>
    <comment ref="D71" authorId="0" shapeId="0">
      <text>
        <r>
          <rPr>
            <b/>
            <sz val="9"/>
            <color indexed="81"/>
            <rFont val="Tahoma"/>
            <family val="2"/>
          </rPr>
          <t>PC-HP1:</t>
        </r>
        <r>
          <rPr>
            <sz val="9"/>
            <color indexed="81"/>
            <rFont val="Tahoma"/>
            <family val="2"/>
          </rPr>
          <t xml:space="preserve">
METAS OBRA</t>
        </r>
      </text>
    </comment>
    <comment ref="T71" authorId="0" shapeId="0">
      <text>
        <r>
          <rPr>
            <b/>
            <sz val="9"/>
            <color indexed="81"/>
            <rFont val="Tahoma"/>
            <family val="2"/>
          </rPr>
          <t>PC-HP1:</t>
        </r>
        <r>
          <rPr>
            <sz val="9"/>
            <color indexed="81"/>
            <rFont val="Tahoma"/>
            <family val="2"/>
          </rPr>
          <t xml:space="preserve">
VEHICULO</t>
        </r>
      </text>
    </comment>
    <comment ref="B72" authorId="0" shapeId="0">
      <text>
        <r>
          <rPr>
            <b/>
            <sz val="9"/>
            <color indexed="81"/>
            <rFont val="Tahoma"/>
            <family val="2"/>
          </rPr>
          <t>PC-HP1:</t>
        </r>
        <r>
          <rPr>
            <sz val="9"/>
            <color indexed="81"/>
            <rFont val="Tahoma"/>
            <family val="2"/>
          </rPr>
          <t xml:space="preserve">
FOLIO MIDS</t>
        </r>
      </text>
    </comment>
    <comment ref="C72" authorId="0" shapeId="0">
      <text>
        <r>
          <rPr>
            <b/>
            <sz val="9"/>
            <color indexed="81"/>
            <rFont val="Tahoma"/>
            <family val="2"/>
          </rPr>
          <t>PC-HP1:</t>
        </r>
        <r>
          <rPr>
            <sz val="9"/>
            <color indexed="81"/>
            <rFont val="Tahoma"/>
            <family val="2"/>
          </rPr>
          <t xml:space="preserve">
NOMBRE DEL CONTRATISTA Y RFC</t>
        </r>
      </text>
    </comment>
    <comment ref="F72" authorId="0" shapeId="0">
      <text>
        <r>
          <rPr>
            <b/>
            <sz val="9"/>
            <color indexed="81"/>
            <rFont val="Tahoma"/>
            <family val="2"/>
          </rPr>
          <t>PC-HP1:</t>
        </r>
        <r>
          <rPr>
            <sz val="9"/>
            <color indexed="81"/>
            <rFont val="Tahoma"/>
            <family val="2"/>
          </rPr>
          <t xml:space="preserve"> GRADO DE REZAGO SOCIAL DE LA LOCALIDAD</t>
        </r>
      </text>
    </comment>
    <comment ref="G72" authorId="0" shapeId="0">
      <text>
        <r>
          <rPr>
            <b/>
            <sz val="9"/>
            <color indexed="81"/>
            <rFont val="Tahoma"/>
            <family val="2"/>
          </rPr>
          <t>PC-HP1:</t>
        </r>
        <r>
          <rPr>
            <sz val="9"/>
            <color indexed="81"/>
            <rFont val="Tahoma"/>
            <family val="2"/>
          </rPr>
          <t xml:space="preserve">
CRITERIO UTILIZADO PARA INVERSION: NO. AGEB, ZAP´S, REZAGO SOCIAL, CUIS</t>
        </r>
      </text>
    </comment>
    <comment ref="H72" authorId="0" shapeId="0">
      <text>
        <r>
          <rPr>
            <b/>
            <sz val="9"/>
            <color indexed="81"/>
            <rFont val="Tahoma"/>
            <family val="2"/>
          </rPr>
          <t>PC-HP1:</t>
        </r>
        <r>
          <rPr>
            <sz val="9"/>
            <color indexed="81"/>
            <rFont val="Tahoma"/>
            <family val="2"/>
          </rPr>
          <t xml:space="preserve">
TIPO DE CONTRIBUCIÓN: DIRECTA, INDIRECTA, COMPLEMENTARIA, ESPECIAL</t>
        </r>
      </text>
    </comment>
    <comment ref="J72" authorId="0" shapeId="0">
      <text>
        <r>
          <rPr>
            <b/>
            <sz val="9"/>
            <color indexed="81"/>
            <rFont val="Tahoma"/>
            <family val="2"/>
          </rPr>
          <t>PC-HP1:</t>
        </r>
        <r>
          <rPr>
            <sz val="9"/>
            <color indexed="81"/>
            <rFont val="Tahoma"/>
            <family val="2"/>
          </rPr>
          <t xml:space="preserve">
BENEFICIARIOS DEL PROYECTO</t>
        </r>
      </text>
    </comment>
    <comment ref="L72"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3" authorId="0" shapeId="0">
      <text>
        <r>
          <rPr>
            <b/>
            <sz val="9"/>
            <color indexed="81"/>
            <rFont val="Tahoma"/>
            <family val="2"/>
          </rPr>
          <t>PC-HP1:</t>
        </r>
        <r>
          <rPr>
            <sz val="9"/>
            <color indexed="81"/>
            <rFont val="Tahoma"/>
            <family val="2"/>
          </rPr>
          <t xml:space="preserve">
INSTITUCION Y NUMERO DE FIANZA</t>
        </r>
      </text>
    </comment>
    <comment ref="I73" authorId="0" shapeId="0">
      <text>
        <r>
          <rPr>
            <b/>
            <sz val="9"/>
            <color indexed="81"/>
            <rFont val="Tahoma"/>
            <family val="2"/>
          </rPr>
          <t>PC-HP1:</t>
        </r>
        <r>
          <rPr>
            <sz val="9"/>
            <color indexed="81"/>
            <rFont val="Tahoma"/>
            <family val="2"/>
          </rPr>
          <t xml:space="preserve">
MONTO AFIANZADO Y FECHA</t>
        </r>
      </text>
    </comment>
    <comment ref="K73" authorId="0" shapeId="0">
      <text>
        <r>
          <rPr>
            <b/>
            <sz val="9"/>
            <color indexed="81"/>
            <rFont val="Tahoma"/>
            <family val="2"/>
          </rPr>
          <t>PC-HP1:</t>
        </r>
        <r>
          <rPr>
            <sz val="9"/>
            <color indexed="81"/>
            <rFont val="Tahoma"/>
            <family val="2"/>
          </rPr>
          <t xml:space="preserve">
INSTITUCION Y NUMERO DE FIANZA</t>
        </r>
      </text>
    </comment>
    <comment ref="L73" authorId="0" shapeId="0">
      <text>
        <r>
          <rPr>
            <b/>
            <sz val="9"/>
            <color indexed="81"/>
            <rFont val="Tahoma"/>
            <family val="2"/>
          </rPr>
          <t>PC-HP1:</t>
        </r>
        <r>
          <rPr>
            <sz val="9"/>
            <color indexed="81"/>
            <rFont val="Tahoma"/>
            <family val="2"/>
          </rPr>
          <t xml:space="preserve">
MONTO AFIANZADO Y FECHA</t>
        </r>
      </text>
    </comment>
    <comment ref="N73" authorId="0" shapeId="0">
      <text>
        <r>
          <rPr>
            <b/>
            <sz val="9"/>
            <color indexed="81"/>
            <rFont val="Tahoma"/>
            <family val="2"/>
          </rPr>
          <t>PC-HP1:</t>
        </r>
        <r>
          <rPr>
            <sz val="9"/>
            <color indexed="81"/>
            <rFont val="Tahoma"/>
            <family val="2"/>
          </rPr>
          <t xml:space="preserve">
INSTITUCION Y NUMERO DE FIANZA</t>
        </r>
      </text>
    </comment>
    <comment ref="O73" authorId="0" shapeId="0">
      <text>
        <r>
          <rPr>
            <b/>
            <sz val="9"/>
            <color indexed="81"/>
            <rFont val="Tahoma"/>
            <family val="2"/>
          </rPr>
          <t>PC-HP1:</t>
        </r>
        <r>
          <rPr>
            <sz val="9"/>
            <color indexed="81"/>
            <rFont val="Tahoma"/>
            <family val="2"/>
          </rPr>
          <t xml:space="preserve">
MONTO AFIANZADO Y FECHA</t>
        </r>
      </text>
    </comment>
    <comment ref="W73" authorId="0" shapeId="0">
      <text>
        <r>
          <rPr>
            <b/>
            <sz val="9"/>
            <color indexed="81"/>
            <rFont val="Tahoma"/>
            <family val="2"/>
          </rPr>
          <t>PC-HP1:</t>
        </r>
        <r>
          <rPr>
            <sz val="9"/>
            <color indexed="81"/>
            <rFont val="Tahoma"/>
            <family val="2"/>
          </rPr>
          <t xml:space="preserve">
5 AL MILLAR</t>
        </r>
      </text>
    </comment>
    <comment ref="X73" authorId="0" shapeId="0">
      <text>
        <r>
          <rPr>
            <b/>
            <sz val="9"/>
            <color indexed="81"/>
            <rFont val="Tahoma"/>
            <family val="2"/>
          </rPr>
          <t>PC-HP1:</t>
        </r>
        <r>
          <rPr>
            <sz val="9"/>
            <color indexed="81"/>
            <rFont val="Tahoma"/>
            <family val="2"/>
          </rPr>
          <t xml:space="preserve">
5 AL MILLAR</t>
        </r>
      </text>
    </comment>
    <comment ref="Y73" authorId="0" shapeId="0">
      <text>
        <r>
          <rPr>
            <b/>
            <sz val="9"/>
            <color indexed="81"/>
            <rFont val="Tahoma"/>
            <family val="2"/>
          </rPr>
          <t>PC-HP1:</t>
        </r>
        <r>
          <rPr>
            <sz val="9"/>
            <color indexed="81"/>
            <rFont val="Tahoma"/>
            <family val="2"/>
          </rPr>
          <t xml:space="preserve">
5 AL MILLAR</t>
        </r>
      </text>
    </comment>
    <comment ref="D74" authorId="0" shapeId="0">
      <text>
        <r>
          <rPr>
            <b/>
            <sz val="9"/>
            <color indexed="81"/>
            <rFont val="Tahoma"/>
            <family val="2"/>
          </rPr>
          <t>PC-HP1:</t>
        </r>
        <r>
          <rPr>
            <sz val="9"/>
            <color indexed="81"/>
            <rFont val="Tahoma"/>
            <family val="2"/>
          </rPr>
          <t xml:space="preserve">
METAS OBRA</t>
        </r>
      </text>
    </comment>
    <comment ref="T74" authorId="0" shapeId="0">
      <text>
        <r>
          <rPr>
            <b/>
            <sz val="9"/>
            <color indexed="81"/>
            <rFont val="Tahoma"/>
            <family val="2"/>
          </rPr>
          <t>PC-HP1:</t>
        </r>
        <r>
          <rPr>
            <sz val="9"/>
            <color indexed="81"/>
            <rFont val="Tahoma"/>
            <family val="2"/>
          </rPr>
          <t xml:space="preserve">
VEHICULO</t>
        </r>
      </text>
    </comment>
    <comment ref="B75" authorId="0" shapeId="0">
      <text>
        <r>
          <rPr>
            <b/>
            <sz val="9"/>
            <color indexed="81"/>
            <rFont val="Tahoma"/>
            <family val="2"/>
          </rPr>
          <t>PC-HP1:</t>
        </r>
        <r>
          <rPr>
            <sz val="9"/>
            <color indexed="81"/>
            <rFont val="Tahoma"/>
            <family val="2"/>
          </rPr>
          <t xml:space="preserve">
FOLIO MIDS</t>
        </r>
      </text>
    </comment>
    <comment ref="C75" authorId="0" shapeId="0">
      <text>
        <r>
          <rPr>
            <b/>
            <sz val="9"/>
            <color indexed="81"/>
            <rFont val="Tahoma"/>
            <family val="2"/>
          </rPr>
          <t>PC-HP1:</t>
        </r>
        <r>
          <rPr>
            <sz val="9"/>
            <color indexed="81"/>
            <rFont val="Tahoma"/>
            <family val="2"/>
          </rPr>
          <t xml:space="preserve">
NOMBRE DEL CONTRATISTA Y RFC</t>
        </r>
      </text>
    </comment>
    <comment ref="F75" authorId="0" shapeId="0">
      <text>
        <r>
          <rPr>
            <b/>
            <sz val="9"/>
            <color indexed="81"/>
            <rFont val="Tahoma"/>
            <family val="2"/>
          </rPr>
          <t>PC-HP1:</t>
        </r>
        <r>
          <rPr>
            <sz val="9"/>
            <color indexed="81"/>
            <rFont val="Tahoma"/>
            <family val="2"/>
          </rPr>
          <t xml:space="preserve"> GRADO DE REZAGO SOCIAL DE LA LOCALIDAD</t>
        </r>
      </text>
    </comment>
    <comment ref="G75" authorId="0" shapeId="0">
      <text>
        <r>
          <rPr>
            <b/>
            <sz val="9"/>
            <color indexed="81"/>
            <rFont val="Tahoma"/>
            <family val="2"/>
          </rPr>
          <t>PC-HP1:</t>
        </r>
        <r>
          <rPr>
            <sz val="9"/>
            <color indexed="81"/>
            <rFont val="Tahoma"/>
            <family val="2"/>
          </rPr>
          <t xml:space="preserve">
CRITERIO UTILIZADO PARA INVERSION: NO. AGEB, ZAP´S, REZAGO SOCIAL, CUIS</t>
        </r>
      </text>
    </comment>
    <comment ref="H75" authorId="0" shapeId="0">
      <text>
        <r>
          <rPr>
            <b/>
            <sz val="9"/>
            <color indexed="81"/>
            <rFont val="Tahoma"/>
            <family val="2"/>
          </rPr>
          <t>PC-HP1:</t>
        </r>
        <r>
          <rPr>
            <sz val="9"/>
            <color indexed="81"/>
            <rFont val="Tahoma"/>
            <family val="2"/>
          </rPr>
          <t xml:space="preserve">
TIPO DE CONTRIBUCIÓN: DIRECTA, INDIRECTA, COMPLEMENTARIA, ESPECIAL</t>
        </r>
      </text>
    </comment>
    <comment ref="J75" authorId="0" shapeId="0">
      <text>
        <r>
          <rPr>
            <b/>
            <sz val="9"/>
            <color indexed="81"/>
            <rFont val="Tahoma"/>
            <family val="2"/>
          </rPr>
          <t>PC-HP1:</t>
        </r>
        <r>
          <rPr>
            <sz val="9"/>
            <color indexed="81"/>
            <rFont val="Tahoma"/>
            <family val="2"/>
          </rPr>
          <t xml:space="preserve">
BENEFICIARIOS DEL PROYECTO</t>
        </r>
      </text>
    </comment>
    <comment ref="L75"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6" authorId="0" shapeId="0">
      <text>
        <r>
          <rPr>
            <b/>
            <sz val="9"/>
            <color indexed="81"/>
            <rFont val="Tahoma"/>
            <family val="2"/>
          </rPr>
          <t>PC-HP1:</t>
        </r>
        <r>
          <rPr>
            <sz val="9"/>
            <color indexed="81"/>
            <rFont val="Tahoma"/>
            <family val="2"/>
          </rPr>
          <t xml:space="preserve">
INSTITUCION Y NUMERO DE FIANZA</t>
        </r>
      </text>
    </comment>
    <comment ref="I76" authorId="0" shapeId="0">
      <text>
        <r>
          <rPr>
            <b/>
            <sz val="9"/>
            <color indexed="81"/>
            <rFont val="Tahoma"/>
            <family val="2"/>
          </rPr>
          <t>PC-HP1:</t>
        </r>
        <r>
          <rPr>
            <sz val="9"/>
            <color indexed="81"/>
            <rFont val="Tahoma"/>
            <family val="2"/>
          </rPr>
          <t xml:space="preserve">
MONTO AFIANZADO Y FECHA</t>
        </r>
      </text>
    </comment>
    <comment ref="K76" authorId="0" shapeId="0">
      <text>
        <r>
          <rPr>
            <b/>
            <sz val="9"/>
            <color indexed="81"/>
            <rFont val="Tahoma"/>
            <family val="2"/>
          </rPr>
          <t>PC-HP1:</t>
        </r>
        <r>
          <rPr>
            <sz val="9"/>
            <color indexed="81"/>
            <rFont val="Tahoma"/>
            <family val="2"/>
          </rPr>
          <t xml:space="preserve">
INSTITUCION Y NUMERO DE FIANZA</t>
        </r>
      </text>
    </comment>
    <comment ref="L76" authorId="0" shapeId="0">
      <text>
        <r>
          <rPr>
            <b/>
            <sz val="9"/>
            <color indexed="81"/>
            <rFont val="Tahoma"/>
            <family val="2"/>
          </rPr>
          <t>PC-HP1:</t>
        </r>
        <r>
          <rPr>
            <sz val="9"/>
            <color indexed="81"/>
            <rFont val="Tahoma"/>
            <family val="2"/>
          </rPr>
          <t xml:space="preserve">
MONTO AFIANZADO Y FECHA</t>
        </r>
      </text>
    </comment>
    <comment ref="N76" authorId="0" shapeId="0">
      <text>
        <r>
          <rPr>
            <b/>
            <sz val="9"/>
            <color indexed="81"/>
            <rFont val="Tahoma"/>
            <family val="2"/>
          </rPr>
          <t>PC-HP1:</t>
        </r>
        <r>
          <rPr>
            <sz val="9"/>
            <color indexed="81"/>
            <rFont val="Tahoma"/>
            <family val="2"/>
          </rPr>
          <t xml:space="preserve">
INSTITUCION Y NUMERO DE FIANZA</t>
        </r>
      </text>
    </comment>
    <comment ref="O76" authorId="0" shapeId="0">
      <text>
        <r>
          <rPr>
            <b/>
            <sz val="9"/>
            <color indexed="81"/>
            <rFont val="Tahoma"/>
            <family val="2"/>
          </rPr>
          <t>PC-HP1:</t>
        </r>
        <r>
          <rPr>
            <sz val="9"/>
            <color indexed="81"/>
            <rFont val="Tahoma"/>
            <family val="2"/>
          </rPr>
          <t xml:space="preserve">
MONTO AFIANZADO Y FECHA</t>
        </r>
      </text>
    </comment>
    <comment ref="W76" authorId="0" shapeId="0">
      <text>
        <r>
          <rPr>
            <b/>
            <sz val="9"/>
            <color indexed="81"/>
            <rFont val="Tahoma"/>
            <family val="2"/>
          </rPr>
          <t>PC-HP1:</t>
        </r>
        <r>
          <rPr>
            <sz val="9"/>
            <color indexed="81"/>
            <rFont val="Tahoma"/>
            <family val="2"/>
          </rPr>
          <t xml:space="preserve">
5 AL MILLAR</t>
        </r>
      </text>
    </comment>
    <comment ref="X76" authorId="0" shapeId="0">
      <text>
        <r>
          <rPr>
            <b/>
            <sz val="9"/>
            <color indexed="81"/>
            <rFont val="Tahoma"/>
            <family val="2"/>
          </rPr>
          <t>PC-HP1:</t>
        </r>
        <r>
          <rPr>
            <sz val="9"/>
            <color indexed="81"/>
            <rFont val="Tahoma"/>
            <family val="2"/>
          </rPr>
          <t xml:space="preserve">
5 AL MILLAR</t>
        </r>
      </text>
    </comment>
    <comment ref="Y76" authorId="0" shapeId="0">
      <text>
        <r>
          <rPr>
            <b/>
            <sz val="9"/>
            <color indexed="81"/>
            <rFont val="Tahoma"/>
            <family val="2"/>
          </rPr>
          <t>PC-HP1:</t>
        </r>
        <r>
          <rPr>
            <sz val="9"/>
            <color indexed="81"/>
            <rFont val="Tahoma"/>
            <family val="2"/>
          </rPr>
          <t xml:space="preserve">
5 AL MILLAR</t>
        </r>
      </text>
    </comment>
    <comment ref="D77" authorId="0" shapeId="0">
      <text>
        <r>
          <rPr>
            <b/>
            <sz val="9"/>
            <color indexed="81"/>
            <rFont val="Tahoma"/>
            <family val="2"/>
          </rPr>
          <t>PC-HP1:</t>
        </r>
        <r>
          <rPr>
            <sz val="9"/>
            <color indexed="81"/>
            <rFont val="Tahoma"/>
            <family val="2"/>
          </rPr>
          <t xml:space="preserve">
METAS OBRA</t>
        </r>
      </text>
    </comment>
    <comment ref="T77" authorId="0" shapeId="0">
      <text>
        <r>
          <rPr>
            <b/>
            <sz val="9"/>
            <color indexed="81"/>
            <rFont val="Tahoma"/>
            <family val="2"/>
          </rPr>
          <t>PC-HP1:</t>
        </r>
        <r>
          <rPr>
            <sz val="9"/>
            <color indexed="81"/>
            <rFont val="Tahoma"/>
            <family val="2"/>
          </rPr>
          <t xml:space="preserve">
VEHICULO</t>
        </r>
      </text>
    </comment>
    <comment ref="B78" authorId="0" shapeId="0">
      <text>
        <r>
          <rPr>
            <b/>
            <sz val="9"/>
            <color indexed="81"/>
            <rFont val="Tahoma"/>
            <family val="2"/>
          </rPr>
          <t>PC-HP1:</t>
        </r>
        <r>
          <rPr>
            <sz val="9"/>
            <color indexed="81"/>
            <rFont val="Tahoma"/>
            <family val="2"/>
          </rPr>
          <t xml:space="preserve">
FOLIO MIDS</t>
        </r>
      </text>
    </comment>
    <comment ref="C78" authorId="0" shapeId="0">
      <text>
        <r>
          <rPr>
            <b/>
            <sz val="9"/>
            <color indexed="81"/>
            <rFont val="Tahoma"/>
            <family val="2"/>
          </rPr>
          <t>PC-HP1:</t>
        </r>
        <r>
          <rPr>
            <sz val="9"/>
            <color indexed="81"/>
            <rFont val="Tahoma"/>
            <family val="2"/>
          </rPr>
          <t xml:space="preserve">
NOMBRE DEL CONTRATISTA Y RFC</t>
        </r>
      </text>
    </comment>
    <comment ref="F78" authorId="0" shapeId="0">
      <text>
        <r>
          <rPr>
            <b/>
            <sz val="9"/>
            <color indexed="81"/>
            <rFont val="Tahoma"/>
            <family val="2"/>
          </rPr>
          <t>PC-HP1:</t>
        </r>
        <r>
          <rPr>
            <sz val="9"/>
            <color indexed="81"/>
            <rFont val="Tahoma"/>
            <family val="2"/>
          </rPr>
          <t xml:space="preserve"> GRADO DE REZAGO SOCIAL DE LA LOCALIDAD</t>
        </r>
      </text>
    </comment>
    <comment ref="G78" authorId="0" shapeId="0">
      <text>
        <r>
          <rPr>
            <b/>
            <sz val="9"/>
            <color indexed="81"/>
            <rFont val="Tahoma"/>
            <family val="2"/>
          </rPr>
          <t>PC-HP1:</t>
        </r>
        <r>
          <rPr>
            <sz val="9"/>
            <color indexed="81"/>
            <rFont val="Tahoma"/>
            <family val="2"/>
          </rPr>
          <t xml:space="preserve">
CRITERIO UTILIZADO PARA INVERSION: NO. AGEB, ZAP´S, REZAGO SOCIAL, CUIS</t>
        </r>
      </text>
    </comment>
    <comment ref="H78" authorId="0" shapeId="0">
      <text>
        <r>
          <rPr>
            <b/>
            <sz val="9"/>
            <color indexed="81"/>
            <rFont val="Tahoma"/>
            <family val="2"/>
          </rPr>
          <t>PC-HP1:</t>
        </r>
        <r>
          <rPr>
            <sz val="9"/>
            <color indexed="81"/>
            <rFont val="Tahoma"/>
            <family val="2"/>
          </rPr>
          <t xml:space="preserve">
TIPO DE CONTRIBUCIÓN: DIRECTA, INDIRECTA, COMPLEMENTARIA, ESPECIAL</t>
        </r>
      </text>
    </comment>
    <comment ref="J78" authorId="0" shapeId="0">
      <text>
        <r>
          <rPr>
            <b/>
            <sz val="9"/>
            <color indexed="81"/>
            <rFont val="Tahoma"/>
            <family val="2"/>
          </rPr>
          <t>PC-HP1:</t>
        </r>
        <r>
          <rPr>
            <sz val="9"/>
            <color indexed="81"/>
            <rFont val="Tahoma"/>
            <family val="2"/>
          </rPr>
          <t xml:space="preserve">
BENEFICIARIOS DEL PROYECTO</t>
        </r>
      </text>
    </comment>
    <comment ref="L78"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9" authorId="0" shapeId="0">
      <text>
        <r>
          <rPr>
            <b/>
            <sz val="9"/>
            <color indexed="81"/>
            <rFont val="Tahoma"/>
            <family val="2"/>
          </rPr>
          <t>PC-HP1:</t>
        </r>
        <r>
          <rPr>
            <sz val="9"/>
            <color indexed="81"/>
            <rFont val="Tahoma"/>
            <family val="2"/>
          </rPr>
          <t xml:space="preserve">
INSTITUCION Y NUMERO DE FIANZA</t>
        </r>
      </text>
    </comment>
    <comment ref="I79" authorId="0" shapeId="0">
      <text>
        <r>
          <rPr>
            <b/>
            <sz val="9"/>
            <color indexed="81"/>
            <rFont val="Tahoma"/>
            <family val="2"/>
          </rPr>
          <t>PC-HP1:</t>
        </r>
        <r>
          <rPr>
            <sz val="9"/>
            <color indexed="81"/>
            <rFont val="Tahoma"/>
            <family val="2"/>
          </rPr>
          <t xml:space="preserve">
MONTO AFIANZADO Y FECHA</t>
        </r>
      </text>
    </comment>
    <comment ref="K79" authorId="0" shapeId="0">
      <text>
        <r>
          <rPr>
            <b/>
            <sz val="9"/>
            <color indexed="81"/>
            <rFont val="Tahoma"/>
            <family val="2"/>
          </rPr>
          <t>PC-HP1:</t>
        </r>
        <r>
          <rPr>
            <sz val="9"/>
            <color indexed="81"/>
            <rFont val="Tahoma"/>
            <family val="2"/>
          </rPr>
          <t xml:space="preserve">
INSTITUCION Y NUMERO DE FIANZA</t>
        </r>
      </text>
    </comment>
    <comment ref="L79" authorId="0" shapeId="0">
      <text>
        <r>
          <rPr>
            <b/>
            <sz val="9"/>
            <color indexed="81"/>
            <rFont val="Tahoma"/>
            <family val="2"/>
          </rPr>
          <t>PC-HP1:</t>
        </r>
        <r>
          <rPr>
            <sz val="9"/>
            <color indexed="81"/>
            <rFont val="Tahoma"/>
            <family val="2"/>
          </rPr>
          <t xml:space="preserve">
MONTO AFIANZADO Y FECHA</t>
        </r>
      </text>
    </comment>
    <comment ref="N79" authorId="0" shapeId="0">
      <text>
        <r>
          <rPr>
            <b/>
            <sz val="9"/>
            <color indexed="81"/>
            <rFont val="Tahoma"/>
            <family val="2"/>
          </rPr>
          <t>PC-HP1:</t>
        </r>
        <r>
          <rPr>
            <sz val="9"/>
            <color indexed="81"/>
            <rFont val="Tahoma"/>
            <family val="2"/>
          </rPr>
          <t xml:space="preserve">
INSTITUCION Y NUMERO DE FIANZA</t>
        </r>
      </text>
    </comment>
    <comment ref="O79" authorId="0" shapeId="0">
      <text>
        <r>
          <rPr>
            <b/>
            <sz val="9"/>
            <color indexed="81"/>
            <rFont val="Tahoma"/>
            <family val="2"/>
          </rPr>
          <t>PC-HP1:</t>
        </r>
        <r>
          <rPr>
            <sz val="9"/>
            <color indexed="81"/>
            <rFont val="Tahoma"/>
            <family val="2"/>
          </rPr>
          <t xml:space="preserve">
MONTO AFIANZADO Y FECHA</t>
        </r>
      </text>
    </comment>
    <comment ref="W79" authorId="0" shapeId="0">
      <text>
        <r>
          <rPr>
            <b/>
            <sz val="9"/>
            <color indexed="81"/>
            <rFont val="Tahoma"/>
            <family val="2"/>
          </rPr>
          <t>PC-HP1:</t>
        </r>
        <r>
          <rPr>
            <sz val="9"/>
            <color indexed="81"/>
            <rFont val="Tahoma"/>
            <family val="2"/>
          </rPr>
          <t xml:space="preserve">
5 AL MILLAR</t>
        </r>
      </text>
    </comment>
    <comment ref="X79" authorId="0" shapeId="0">
      <text>
        <r>
          <rPr>
            <b/>
            <sz val="9"/>
            <color indexed="81"/>
            <rFont val="Tahoma"/>
            <family val="2"/>
          </rPr>
          <t>PC-HP1:</t>
        </r>
        <r>
          <rPr>
            <sz val="9"/>
            <color indexed="81"/>
            <rFont val="Tahoma"/>
            <family val="2"/>
          </rPr>
          <t xml:space="preserve">
5 AL MILLAR</t>
        </r>
      </text>
    </comment>
    <comment ref="Y79" authorId="0" shapeId="0">
      <text>
        <r>
          <rPr>
            <b/>
            <sz val="9"/>
            <color indexed="81"/>
            <rFont val="Tahoma"/>
            <family val="2"/>
          </rPr>
          <t>PC-HP1:</t>
        </r>
        <r>
          <rPr>
            <sz val="9"/>
            <color indexed="81"/>
            <rFont val="Tahoma"/>
            <family val="2"/>
          </rPr>
          <t xml:space="preserve">
5 AL MILLAR</t>
        </r>
      </text>
    </comment>
    <comment ref="D80" authorId="0" shapeId="0">
      <text>
        <r>
          <rPr>
            <b/>
            <sz val="9"/>
            <color indexed="81"/>
            <rFont val="Tahoma"/>
            <family val="2"/>
          </rPr>
          <t>PC-HP1:</t>
        </r>
        <r>
          <rPr>
            <sz val="9"/>
            <color indexed="81"/>
            <rFont val="Tahoma"/>
            <family val="2"/>
          </rPr>
          <t xml:space="preserve">
METAS OBRA</t>
        </r>
      </text>
    </comment>
    <comment ref="T80" authorId="0" shapeId="0">
      <text>
        <r>
          <rPr>
            <b/>
            <sz val="9"/>
            <color indexed="81"/>
            <rFont val="Tahoma"/>
            <family val="2"/>
          </rPr>
          <t>PC-HP1:</t>
        </r>
        <r>
          <rPr>
            <sz val="9"/>
            <color indexed="81"/>
            <rFont val="Tahoma"/>
            <family val="2"/>
          </rPr>
          <t xml:space="preserve">
VEHICULO</t>
        </r>
      </text>
    </comment>
    <comment ref="B81" authorId="0" shapeId="0">
      <text>
        <r>
          <rPr>
            <b/>
            <sz val="9"/>
            <color indexed="81"/>
            <rFont val="Tahoma"/>
            <family val="2"/>
          </rPr>
          <t>PC-HP1:</t>
        </r>
        <r>
          <rPr>
            <sz val="9"/>
            <color indexed="81"/>
            <rFont val="Tahoma"/>
            <family val="2"/>
          </rPr>
          <t xml:space="preserve">
FOLIO MIDS</t>
        </r>
      </text>
    </comment>
    <comment ref="C81" authorId="0" shapeId="0">
      <text>
        <r>
          <rPr>
            <b/>
            <sz val="9"/>
            <color indexed="81"/>
            <rFont val="Tahoma"/>
            <family val="2"/>
          </rPr>
          <t>PC-HP1:</t>
        </r>
        <r>
          <rPr>
            <sz val="9"/>
            <color indexed="81"/>
            <rFont val="Tahoma"/>
            <family val="2"/>
          </rPr>
          <t xml:space="preserve">
NOMBRE DEL CONTRATISTA Y RFC</t>
        </r>
      </text>
    </comment>
    <comment ref="F81" authorId="0" shapeId="0">
      <text>
        <r>
          <rPr>
            <b/>
            <sz val="9"/>
            <color indexed="81"/>
            <rFont val="Tahoma"/>
            <family val="2"/>
          </rPr>
          <t>PC-HP1:</t>
        </r>
        <r>
          <rPr>
            <sz val="9"/>
            <color indexed="81"/>
            <rFont val="Tahoma"/>
            <family val="2"/>
          </rPr>
          <t xml:space="preserve"> GRADO DE REZAGO SOCIAL DE LA LOCALIDAD</t>
        </r>
      </text>
    </comment>
    <comment ref="G81" authorId="0" shapeId="0">
      <text>
        <r>
          <rPr>
            <b/>
            <sz val="9"/>
            <color indexed="81"/>
            <rFont val="Tahoma"/>
            <family val="2"/>
          </rPr>
          <t>PC-HP1:</t>
        </r>
        <r>
          <rPr>
            <sz val="9"/>
            <color indexed="81"/>
            <rFont val="Tahoma"/>
            <family val="2"/>
          </rPr>
          <t xml:space="preserve">
CRITERIO UTILIZADO PARA INVERSION: NO. AGEB, ZAP´S, REZAGO SOCIAL, CUIS</t>
        </r>
      </text>
    </comment>
    <comment ref="H81" authorId="0" shapeId="0">
      <text>
        <r>
          <rPr>
            <b/>
            <sz val="9"/>
            <color indexed="81"/>
            <rFont val="Tahoma"/>
            <family val="2"/>
          </rPr>
          <t>PC-HP1:</t>
        </r>
        <r>
          <rPr>
            <sz val="9"/>
            <color indexed="81"/>
            <rFont val="Tahoma"/>
            <family val="2"/>
          </rPr>
          <t xml:space="preserve">
TIPO DE CONTRIBUCIÓN: DIRECTA, INDIRECTA, COMPLEMENTARIA, ESPECIAL</t>
        </r>
      </text>
    </comment>
    <comment ref="J81" authorId="0" shapeId="0">
      <text>
        <r>
          <rPr>
            <b/>
            <sz val="9"/>
            <color indexed="81"/>
            <rFont val="Tahoma"/>
            <family val="2"/>
          </rPr>
          <t>PC-HP1:</t>
        </r>
        <r>
          <rPr>
            <sz val="9"/>
            <color indexed="81"/>
            <rFont val="Tahoma"/>
            <family val="2"/>
          </rPr>
          <t xml:space="preserve">
BENEFICIARIOS DEL PROYECTO</t>
        </r>
      </text>
    </comment>
    <comment ref="L81"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82" authorId="0" shapeId="0">
      <text>
        <r>
          <rPr>
            <b/>
            <sz val="9"/>
            <color indexed="81"/>
            <rFont val="Tahoma"/>
            <family val="2"/>
          </rPr>
          <t>PC-HP1:</t>
        </r>
        <r>
          <rPr>
            <sz val="9"/>
            <color indexed="81"/>
            <rFont val="Tahoma"/>
            <family val="2"/>
          </rPr>
          <t xml:space="preserve">
INSTITUCION Y NUMERO DE FIANZA</t>
        </r>
      </text>
    </comment>
    <comment ref="I82" authorId="0" shapeId="0">
      <text>
        <r>
          <rPr>
            <b/>
            <sz val="9"/>
            <color indexed="81"/>
            <rFont val="Tahoma"/>
            <family val="2"/>
          </rPr>
          <t>PC-HP1:</t>
        </r>
        <r>
          <rPr>
            <sz val="9"/>
            <color indexed="81"/>
            <rFont val="Tahoma"/>
            <family val="2"/>
          </rPr>
          <t xml:space="preserve">
MONTO AFIANZADO Y FECHA</t>
        </r>
      </text>
    </comment>
    <comment ref="K82" authorId="0" shapeId="0">
      <text>
        <r>
          <rPr>
            <b/>
            <sz val="9"/>
            <color indexed="81"/>
            <rFont val="Tahoma"/>
            <family val="2"/>
          </rPr>
          <t>PC-HP1:</t>
        </r>
        <r>
          <rPr>
            <sz val="9"/>
            <color indexed="81"/>
            <rFont val="Tahoma"/>
            <family val="2"/>
          </rPr>
          <t xml:space="preserve">
INSTITUCION Y NUMERO DE FIANZA</t>
        </r>
      </text>
    </comment>
    <comment ref="L82" authorId="0" shapeId="0">
      <text>
        <r>
          <rPr>
            <b/>
            <sz val="9"/>
            <color indexed="81"/>
            <rFont val="Tahoma"/>
            <family val="2"/>
          </rPr>
          <t>PC-HP1:</t>
        </r>
        <r>
          <rPr>
            <sz val="9"/>
            <color indexed="81"/>
            <rFont val="Tahoma"/>
            <family val="2"/>
          </rPr>
          <t xml:space="preserve">
MONTO AFIANZADO Y FECHA</t>
        </r>
      </text>
    </comment>
    <comment ref="N82" authorId="0" shapeId="0">
      <text>
        <r>
          <rPr>
            <b/>
            <sz val="9"/>
            <color indexed="81"/>
            <rFont val="Tahoma"/>
            <family val="2"/>
          </rPr>
          <t>PC-HP1:</t>
        </r>
        <r>
          <rPr>
            <sz val="9"/>
            <color indexed="81"/>
            <rFont val="Tahoma"/>
            <family val="2"/>
          </rPr>
          <t xml:space="preserve">
INSTITUCION Y NUMERO DE FIANZA</t>
        </r>
      </text>
    </comment>
    <comment ref="O82" authorId="0" shapeId="0">
      <text>
        <r>
          <rPr>
            <b/>
            <sz val="9"/>
            <color indexed="81"/>
            <rFont val="Tahoma"/>
            <family val="2"/>
          </rPr>
          <t>PC-HP1:</t>
        </r>
        <r>
          <rPr>
            <sz val="9"/>
            <color indexed="81"/>
            <rFont val="Tahoma"/>
            <family val="2"/>
          </rPr>
          <t xml:space="preserve">
MONTO AFIANZADO Y FECHA</t>
        </r>
      </text>
    </comment>
    <comment ref="W82" authorId="0" shapeId="0">
      <text>
        <r>
          <rPr>
            <b/>
            <sz val="9"/>
            <color indexed="81"/>
            <rFont val="Tahoma"/>
            <family val="2"/>
          </rPr>
          <t>PC-HP1:</t>
        </r>
        <r>
          <rPr>
            <sz val="9"/>
            <color indexed="81"/>
            <rFont val="Tahoma"/>
            <family val="2"/>
          </rPr>
          <t xml:space="preserve">
5 AL MILLAR</t>
        </r>
      </text>
    </comment>
    <comment ref="X82" authorId="0" shapeId="0">
      <text>
        <r>
          <rPr>
            <b/>
            <sz val="9"/>
            <color indexed="81"/>
            <rFont val="Tahoma"/>
            <family val="2"/>
          </rPr>
          <t>PC-HP1:</t>
        </r>
        <r>
          <rPr>
            <sz val="9"/>
            <color indexed="81"/>
            <rFont val="Tahoma"/>
            <family val="2"/>
          </rPr>
          <t xml:space="preserve">
5 AL MILLAR</t>
        </r>
      </text>
    </comment>
    <comment ref="Y82" authorId="0" shapeId="0">
      <text>
        <r>
          <rPr>
            <b/>
            <sz val="9"/>
            <color indexed="81"/>
            <rFont val="Tahoma"/>
            <family val="2"/>
          </rPr>
          <t>PC-HP1:</t>
        </r>
        <r>
          <rPr>
            <sz val="9"/>
            <color indexed="81"/>
            <rFont val="Tahoma"/>
            <family val="2"/>
          </rPr>
          <t xml:space="preserve">
5 AL MILLAR</t>
        </r>
      </text>
    </comment>
    <comment ref="D83" authorId="0" shapeId="0">
      <text>
        <r>
          <rPr>
            <b/>
            <sz val="9"/>
            <color indexed="81"/>
            <rFont val="Tahoma"/>
            <family val="2"/>
          </rPr>
          <t>PC-HP1:</t>
        </r>
        <r>
          <rPr>
            <sz val="9"/>
            <color indexed="81"/>
            <rFont val="Tahoma"/>
            <family val="2"/>
          </rPr>
          <t xml:space="preserve">
METAS OBRA</t>
        </r>
      </text>
    </comment>
    <comment ref="T83" authorId="0" shapeId="0">
      <text>
        <r>
          <rPr>
            <b/>
            <sz val="9"/>
            <color indexed="81"/>
            <rFont val="Tahoma"/>
            <family val="2"/>
          </rPr>
          <t>PC-HP1:</t>
        </r>
        <r>
          <rPr>
            <sz val="9"/>
            <color indexed="81"/>
            <rFont val="Tahoma"/>
            <family val="2"/>
          </rPr>
          <t xml:space="preserve">
VEHICULO</t>
        </r>
      </text>
    </comment>
    <comment ref="B84" authorId="0" shapeId="0">
      <text>
        <r>
          <rPr>
            <b/>
            <sz val="9"/>
            <color indexed="81"/>
            <rFont val="Tahoma"/>
            <family val="2"/>
          </rPr>
          <t>PC-HP1:</t>
        </r>
        <r>
          <rPr>
            <sz val="9"/>
            <color indexed="81"/>
            <rFont val="Tahoma"/>
            <family val="2"/>
          </rPr>
          <t xml:space="preserve">
FOLIO MIDS</t>
        </r>
      </text>
    </comment>
    <comment ref="C84" authorId="0" shapeId="0">
      <text>
        <r>
          <rPr>
            <b/>
            <sz val="9"/>
            <color indexed="81"/>
            <rFont val="Tahoma"/>
            <family val="2"/>
          </rPr>
          <t>PC-HP1:</t>
        </r>
        <r>
          <rPr>
            <sz val="9"/>
            <color indexed="81"/>
            <rFont val="Tahoma"/>
            <family val="2"/>
          </rPr>
          <t xml:space="preserve">
NOMBRE DEL CONTRATISTA Y RFC</t>
        </r>
      </text>
    </comment>
    <comment ref="F84" authorId="0" shapeId="0">
      <text>
        <r>
          <rPr>
            <b/>
            <sz val="9"/>
            <color indexed="81"/>
            <rFont val="Tahoma"/>
            <family val="2"/>
          </rPr>
          <t>PC-HP1:</t>
        </r>
        <r>
          <rPr>
            <sz val="9"/>
            <color indexed="81"/>
            <rFont val="Tahoma"/>
            <family val="2"/>
          </rPr>
          <t xml:space="preserve"> GRADO DE REZAGO SOCIAL DE LA LOCALIDAD</t>
        </r>
      </text>
    </comment>
    <comment ref="G84" authorId="0" shapeId="0">
      <text>
        <r>
          <rPr>
            <b/>
            <sz val="9"/>
            <color indexed="81"/>
            <rFont val="Tahoma"/>
            <family val="2"/>
          </rPr>
          <t>PC-HP1:</t>
        </r>
        <r>
          <rPr>
            <sz val="9"/>
            <color indexed="81"/>
            <rFont val="Tahoma"/>
            <family val="2"/>
          </rPr>
          <t xml:space="preserve">
CRITERIO UTILIZADO PARA INVERSION: NO. AGEB, ZAP´S, REZAGO SOCIAL, CUIS</t>
        </r>
      </text>
    </comment>
    <comment ref="H84" authorId="0" shapeId="0">
      <text>
        <r>
          <rPr>
            <b/>
            <sz val="9"/>
            <color indexed="81"/>
            <rFont val="Tahoma"/>
            <family val="2"/>
          </rPr>
          <t>PC-HP1:</t>
        </r>
        <r>
          <rPr>
            <sz val="9"/>
            <color indexed="81"/>
            <rFont val="Tahoma"/>
            <family val="2"/>
          </rPr>
          <t xml:space="preserve">
TIPO DE CONTRIBUCIÓN: DIRECTA, INDIRECTA, COMPLEMENTARIA, ESPECIAL</t>
        </r>
      </text>
    </comment>
    <comment ref="J84" authorId="0" shapeId="0">
      <text>
        <r>
          <rPr>
            <b/>
            <sz val="9"/>
            <color indexed="81"/>
            <rFont val="Tahoma"/>
            <family val="2"/>
          </rPr>
          <t>PC-HP1:</t>
        </r>
        <r>
          <rPr>
            <sz val="9"/>
            <color indexed="81"/>
            <rFont val="Tahoma"/>
            <family val="2"/>
          </rPr>
          <t xml:space="preserve">
BENEFICIARIOS DEL PROYECTO</t>
        </r>
      </text>
    </comment>
    <comment ref="L84"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85" authorId="0" shapeId="0">
      <text>
        <r>
          <rPr>
            <b/>
            <sz val="9"/>
            <color indexed="81"/>
            <rFont val="Tahoma"/>
            <family val="2"/>
          </rPr>
          <t>PC-HP1:</t>
        </r>
        <r>
          <rPr>
            <sz val="9"/>
            <color indexed="81"/>
            <rFont val="Tahoma"/>
            <family val="2"/>
          </rPr>
          <t xml:space="preserve">
INSTITUCION Y NUMERO DE FIANZA</t>
        </r>
      </text>
    </comment>
    <comment ref="I85" authorId="0" shapeId="0">
      <text>
        <r>
          <rPr>
            <b/>
            <sz val="9"/>
            <color indexed="81"/>
            <rFont val="Tahoma"/>
            <family val="2"/>
          </rPr>
          <t>PC-HP1:</t>
        </r>
        <r>
          <rPr>
            <sz val="9"/>
            <color indexed="81"/>
            <rFont val="Tahoma"/>
            <family val="2"/>
          </rPr>
          <t xml:space="preserve">
MONTO AFIANZADO Y FECHA</t>
        </r>
      </text>
    </comment>
    <comment ref="K85" authorId="0" shapeId="0">
      <text>
        <r>
          <rPr>
            <b/>
            <sz val="9"/>
            <color indexed="81"/>
            <rFont val="Tahoma"/>
            <family val="2"/>
          </rPr>
          <t>PC-HP1:</t>
        </r>
        <r>
          <rPr>
            <sz val="9"/>
            <color indexed="81"/>
            <rFont val="Tahoma"/>
            <family val="2"/>
          </rPr>
          <t xml:space="preserve">
INSTITUCION Y NUMERO DE FIANZA</t>
        </r>
      </text>
    </comment>
    <comment ref="L85" authorId="0" shapeId="0">
      <text>
        <r>
          <rPr>
            <b/>
            <sz val="9"/>
            <color indexed="81"/>
            <rFont val="Tahoma"/>
            <family val="2"/>
          </rPr>
          <t>PC-HP1:</t>
        </r>
        <r>
          <rPr>
            <sz val="9"/>
            <color indexed="81"/>
            <rFont val="Tahoma"/>
            <family val="2"/>
          </rPr>
          <t xml:space="preserve">
MONTO AFIANZADO Y FECHA</t>
        </r>
      </text>
    </comment>
    <comment ref="N85" authorId="0" shapeId="0">
      <text>
        <r>
          <rPr>
            <b/>
            <sz val="9"/>
            <color indexed="81"/>
            <rFont val="Tahoma"/>
            <family val="2"/>
          </rPr>
          <t>PC-HP1:</t>
        </r>
        <r>
          <rPr>
            <sz val="9"/>
            <color indexed="81"/>
            <rFont val="Tahoma"/>
            <family val="2"/>
          </rPr>
          <t xml:space="preserve">
INSTITUCION Y NUMERO DE FIANZA</t>
        </r>
      </text>
    </comment>
    <comment ref="O85" authorId="0" shapeId="0">
      <text>
        <r>
          <rPr>
            <b/>
            <sz val="9"/>
            <color indexed="81"/>
            <rFont val="Tahoma"/>
            <family val="2"/>
          </rPr>
          <t>PC-HP1:</t>
        </r>
        <r>
          <rPr>
            <sz val="9"/>
            <color indexed="81"/>
            <rFont val="Tahoma"/>
            <family val="2"/>
          </rPr>
          <t xml:space="preserve">
MONTO AFIANZADO Y FECHA</t>
        </r>
      </text>
    </comment>
    <comment ref="W85" authorId="0" shapeId="0">
      <text>
        <r>
          <rPr>
            <b/>
            <sz val="9"/>
            <color indexed="81"/>
            <rFont val="Tahoma"/>
            <family val="2"/>
          </rPr>
          <t>PC-HP1:</t>
        </r>
        <r>
          <rPr>
            <sz val="9"/>
            <color indexed="81"/>
            <rFont val="Tahoma"/>
            <family val="2"/>
          </rPr>
          <t xml:space="preserve">
5 AL MILLAR</t>
        </r>
      </text>
    </comment>
    <comment ref="X85" authorId="0" shapeId="0">
      <text>
        <r>
          <rPr>
            <b/>
            <sz val="9"/>
            <color indexed="81"/>
            <rFont val="Tahoma"/>
            <family val="2"/>
          </rPr>
          <t>PC-HP1:</t>
        </r>
        <r>
          <rPr>
            <sz val="9"/>
            <color indexed="81"/>
            <rFont val="Tahoma"/>
            <family val="2"/>
          </rPr>
          <t xml:space="preserve">
5 AL MILLAR</t>
        </r>
      </text>
    </comment>
    <comment ref="Y85" authorId="0" shapeId="0">
      <text>
        <r>
          <rPr>
            <b/>
            <sz val="9"/>
            <color indexed="81"/>
            <rFont val="Tahoma"/>
            <family val="2"/>
          </rPr>
          <t>PC-HP1:</t>
        </r>
        <r>
          <rPr>
            <sz val="9"/>
            <color indexed="81"/>
            <rFont val="Tahoma"/>
            <family val="2"/>
          </rPr>
          <t xml:space="preserve">
5 AL MILLAR</t>
        </r>
      </text>
    </comment>
    <comment ref="D86" authorId="0" shapeId="0">
      <text>
        <r>
          <rPr>
            <b/>
            <sz val="9"/>
            <color indexed="81"/>
            <rFont val="Tahoma"/>
            <family val="2"/>
          </rPr>
          <t>PC-HP1:</t>
        </r>
        <r>
          <rPr>
            <sz val="9"/>
            <color indexed="81"/>
            <rFont val="Tahoma"/>
            <family val="2"/>
          </rPr>
          <t xml:space="preserve">
METAS OBRA</t>
        </r>
      </text>
    </comment>
    <comment ref="T86" authorId="0" shapeId="0">
      <text>
        <r>
          <rPr>
            <b/>
            <sz val="9"/>
            <color indexed="81"/>
            <rFont val="Tahoma"/>
            <family val="2"/>
          </rPr>
          <t>PC-HP1:</t>
        </r>
        <r>
          <rPr>
            <sz val="9"/>
            <color indexed="81"/>
            <rFont val="Tahoma"/>
            <family val="2"/>
          </rPr>
          <t xml:space="preserve">
VEHICULO</t>
        </r>
      </text>
    </comment>
    <comment ref="B87" authorId="0" shapeId="0">
      <text>
        <r>
          <rPr>
            <b/>
            <sz val="9"/>
            <color indexed="81"/>
            <rFont val="Tahoma"/>
            <family val="2"/>
          </rPr>
          <t>PC-HP1:</t>
        </r>
        <r>
          <rPr>
            <sz val="9"/>
            <color indexed="81"/>
            <rFont val="Tahoma"/>
            <family val="2"/>
          </rPr>
          <t xml:space="preserve">
FOLIO MIDS</t>
        </r>
      </text>
    </comment>
    <comment ref="C87" authorId="0" shapeId="0">
      <text>
        <r>
          <rPr>
            <b/>
            <sz val="9"/>
            <color indexed="81"/>
            <rFont val="Tahoma"/>
            <family val="2"/>
          </rPr>
          <t>PC-HP1:</t>
        </r>
        <r>
          <rPr>
            <sz val="9"/>
            <color indexed="81"/>
            <rFont val="Tahoma"/>
            <family val="2"/>
          </rPr>
          <t xml:space="preserve">
NOMBRE DEL CONTRATISTA Y RFC</t>
        </r>
      </text>
    </comment>
    <comment ref="F87" authorId="0" shapeId="0">
      <text>
        <r>
          <rPr>
            <b/>
            <sz val="9"/>
            <color indexed="81"/>
            <rFont val="Tahoma"/>
            <family val="2"/>
          </rPr>
          <t>PC-HP1:</t>
        </r>
        <r>
          <rPr>
            <sz val="9"/>
            <color indexed="81"/>
            <rFont val="Tahoma"/>
            <family val="2"/>
          </rPr>
          <t xml:space="preserve"> GRADO DE REZAGO SOCIAL DE LA LOCALIDAD</t>
        </r>
      </text>
    </comment>
    <comment ref="G87" authorId="0" shapeId="0">
      <text>
        <r>
          <rPr>
            <b/>
            <sz val="9"/>
            <color indexed="81"/>
            <rFont val="Tahoma"/>
            <family val="2"/>
          </rPr>
          <t>PC-HP1:</t>
        </r>
        <r>
          <rPr>
            <sz val="9"/>
            <color indexed="81"/>
            <rFont val="Tahoma"/>
            <family val="2"/>
          </rPr>
          <t xml:space="preserve">
CRITERIO UTILIZADO PARA INVERSION: NO. AGEB, ZAP´S, REZAGO SOCIAL, CUIS</t>
        </r>
      </text>
    </comment>
    <comment ref="H87" authorId="0" shapeId="0">
      <text>
        <r>
          <rPr>
            <b/>
            <sz val="9"/>
            <color indexed="81"/>
            <rFont val="Tahoma"/>
            <family val="2"/>
          </rPr>
          <t>PC-HP1:</t>
        </r>
        <r>
          <rPr>
            <sz val="9"/>
            <color indexed="81"/>
            <rFont val="Tahoma"/>
            <family val="2"/>
          </rPr>
          <t xml:space="preserve">
TIPO DE CONTRIBUCIÓN: DIRECTA, INDIRECTA, COMPLEMENTARIA, ESPECIAL</t>
        </r>
      </text>
    </comment>
    <comment ref="J87" authorId="0" shapeId="0">
      <text>
        <r>
          <rPr>
            <b/>
            <sz val="9"/>
            <color indexed="81"/>
            <rFont val="Tahoma"/>
            <family val="2"/>
          </rPr>
          <t>PC-HP1:</t>
        </r>
        <r>
          <rPr>
            <sz val="9"/>
            <color indexed="81"/>
            <rFont val="Tahoma"/>
            <family val="2"/>
          </rPr>
          <t xml:space="preserve">
BENEFICIARIOS DEL PROYECTO</t>
        </r>
      </text>
    </comment>
    <comment ref="L87"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88" authorId="0" shapeId="0">
      <text>
        <r>
          <rPr>
            <b/>
            <sz val="9"/>
            <color indexed="81"/>
            <rFont val="Tahoma"/>
            <family val="2"/>
          </rPr>
          <t>PC-HP1:</t>
        </r>
        <r>
          <rPr>
            <sz val="9"/>
            <color indexed="81"/>
            <rFont val="Tahoma"/>
            <family val="2"/>
          </rPr>
          <t xml:space="preserve">
INSTITUCION Y NUMERO DE FIANZA</t>
        </r>
      </text>
    </comment>
    <comment ref="I88" authorId="0" shapeId="0">
      <text>
        <r>
          <rPr>
            <b/>
            <sz val="9"/>
            <color indexed="81"/>
            <rFont val="Tahoma"/>
            <family val="2"/>
          </rPr>
          <t>PC-HP1:</t>
        </r>
        <r>
          <rPr>
            <sz val="9"/>
            <color indexed="81"/>
            <rFont val="Tahoma"/>
            <family val="2"/>
          </rPr>
          <t xml:space="preserve">
MONTO AFIANZADO Y FECHA</t>
        </r>
      </text>
    </comment>
    <comment ref="K88" authorId="0" shapeId="0">
      <text>
        <r>
          <rPr>
            <b/>
            <sz val="9"/>
            <color indexed="81"/>
            <rFont val="Tahoma"/>
            <family val="2"/>
          </rPr>
          <t>PC-HP1:</t>
        </r>
        <r>
          <rPr>
            <sz val="9"/>
            <color indexed="81"/>
            <rFont val="Tahoma"/>
            <family val="2"/>
          </rPr>
          <t xml:space="preserve">
INSTITUCION Y NUMERO DE FIANZA</t>
        </r>
      </text>
    </comment>
    <comment ref="L88" authorId="0" shapeId="0">
      <text>
        <r>
          <rPr>
            <b/>
            <sz val="9"/>
            <color indexed="81"/>
            <rFont val="Tahoma"/>
            <family val="2"/>
          </rPr>
          <t>PC-HP1:</t>
        </r>
        <r>
          <rPr>
            <sz val="9"/>
            <color indexed="81"/>
            <rFont val="Tahoma"/>
            <family val="2"/>
          </rPr>
          <t xml:space="preserve">
MONTO AFIANZADO Y FECHA</t>
        </r>
      </text>
    </comment>
    <comment ref="N88" authorId="0" shapeId="0">
      <text>
        <r>
          <rPr>
            <b/>
            <sz val="9"/>
            <color indexed="81"/>
            <rFont val="Tahoma"/>
            <family val="2"/>
          </rPr>
          <t>PC-HP1:</t>
        </r>
        <r>
          <rPr>
            <sz val="9"/>
            <color indexed="81"/>
            <rFont val="Tahoma"/>
            <family val="2"/>
          </rPr>
          <t xml:space="preserve">
INSTITUCION Y NUMERO DE FIANZA</t>
        </r>
      </text>
    </comment>
    <comment ref="O88" authorId="0" shapeId="0">
      <text>
        <r>
          <rPr>
            <b/>
            <sz val="9"/>
            <color indexed="81"/>
            <rFont val="Tahoma"/>
            <family val="2"/>
          </rPr>
          <t>PC-HP1:</t>
        </r>
        <r>
          <rPr>
            <sz val="9"/>
            <color indexed="81"/>
            <rFont val="Tahoma"/>
            <family val="2"/>
          </rPr>
          <t xml:space="preserve">
MONTO AFIANZADO Y FECHA</t>
        </r>
      </text>
    </comment>
    <comment ref="W88" authorId="0" shapeId="0">
      <text>
        <r>
          <rPr>
            <b/>
            <sz val="9"/>
            <color indexed="81"/>
            <rFont val="Tahoma"/>
            <family val="2"/>
          </rPr>
          <t>PC-HP1:</t>
        </r>
        <r>
          <rPr>
            <sz val="9"/>
            <color indexed="81"/>
            <rFont val="Tahoma"/>
            <family val="2"/>
          </rPr>
          <t xml:space="preserve">
5 AL MILLAR</t>
        </r>
      </text>
    </comment>
    <comment ref="X88" authorId="0" shapeId="0">
      <text>
        <r>
          <rPr>
            <b/>
            <sz val="9"/>
            <color indexed="81"/>
            <rFont val="Tahoma"/>
            <family val="2"/>
          </rPr>
          <t>PC-HP1:</t>
        </r>
        <r>
          <rPr>
            <sz val="9"/>
            <color indexed="81"/>
            <rFont val="Tahoma"/>
            <family val="2"/>
          </rPr>
          <t xml:space="preserve">
5 AL MILLAR</t>
        </r>
      </text>
    </comment>
    <comment ref="Y88" authorId="0" shapeId="0">
      <text>
        <r>
          <rPr>
            <b/>
            <sz val="9"/>
            <color indexed="81"/>
            <rFont val="Tahoma"/>
            <family val="2"/>
          </rPr>
          <t>PC-HP1:</t>
        </r>
        <r>
          <rPr>
            <sz val="9"/>
            <color indexed="81"/>
            <rFont val="Tahoma"/>
            <family val="2"/>
          </rPr>
          <t xml:space="preserve">
5 AL MILLAR</t>
        </r>
      </text>
    </comment>
    <comment ref="D89" authorId="0" shapeId="0">
      <text>
        <r>
          <rPr>
            <b/>
            <sz val="9"/>
            <color indexed="81"/>
            <rFont val="Tahoma"/>
            <family val="2"/>
          </rPr>
          <t>PC-HP1:</t>
        </r>
        <r>
          <rPr>
            <sz val="9"/>
            <color indexed="81"/>
            <rFont val="Tahoma"/>
            <family val="2"/>
          </rPr>
          <t xml:space="preserve">
METAS OBRA</t>
        </r>
      </text>
    </comment>
    <comment ref="T89" authorId="0" shapeId="0">
      <text>
        <r>
          <rPr>
            <b/>
            <sz val="9"/>
            <color indexed="81"/>
            <rFont val="Tahoma"/>
            <family val="2"/>
          </rPr>
          <t>PC-HP1:</t>
        </r>
        <r>
          <rPr>
            <sz val="9"/>
            <color indexed="81"/>
            <rFont val="Tahoma"/>
            <family val="2"/>
          </rPr>
          <t xml:space="preserve">
VEHICULO</t>
        </r>
      </text>
    </comment>
    <comment ref="B90" authorId="0" shapeId="0">
      <text>
        <r>
          <rPr>
            <b/>
            <sz val="9"/>
            <color indexed="81"/>
            <rFont val="Tahoma"/>
            <family val="2"/>
          </rPr>
          <t>PC-HP1:</t>
        </r>
        <r>
          <rPr>
            <sz val="9"/>
            <color indexed="81"/>
            <rFont val="Tahoma"/>
            <family val="2"/>
          </rPr>
          <t xml:space="preserve">
FOLIO MIDS</t>
        </r>
      </text>
    </comment>
    <comment ref="C90" authorId="0" shapeId="0">
      <text>
        <r>
          <rPr>
            <b/>
            <sz val="9"/>
            <color indexed="81"/>
            <rFont val="Tahoma"/>
            <family val="2"/>
          </rPr>
          <t>PC-HP1:</t>
        </r>
        <r>
          <rPr>
            <sz val="9"/>
            <color indexed="81"/>
            <rFont val="Tahoma"/>
            <family val="2"/>
          </rPr>
          <t xml:space="preserve">
NOMBRE DEL CONTRATISTA Y RFC</t>
        </r>
      </text>
    </comment>
    <comment ref="F90" authorId="0" shapeId="0">
      <text>
        <r>
          <rPr>
            <b/>
            <sz val="9"/>
            <color indexed="81"/>
            <rFont val="Tahoma"/>
            <family val="2"/>
          </rPr>
          <t>PC-HP1:</t>
        </r>
        <r>
          <rPr>
            <sz val="9"/>
            <color indexed="81"/>
            <rFont val="Tahoma"/>
            <family val="2"/>
          </rPr>
          <t xml:space="preserve"> GRADO DE REZAGO SOCIAL DE LA LOCALIDAD</t>
        </r>
      </text>
    </comment>
    <comment ref="G90" authorId="0" shapeId="0">
      <text>
        <r>
          <rPr>
            <b/>
            <sz val="9"/>
            <color indexed="81"/>
            <rFont val="Tahoma"/>
            <family val="2"/>
          </rPr>
          <t>PC-HP1:</t>
        </r>
        <r>
          <rPr>
            <sz val="9"/>
            <color indexed="81"/>
            <rFont val="Tahoma"/>
            <family val="2"/>
          </rPr>
          <t xml:space="preserve">
CRITERIO UTILIZADO PARA INVERSION: NO. AGEB, ZAP´S, REZAGO SOCIAL, CUIS</t>
        </r>
      </text>
    </comment>
    <comment ref="H90" authorId="0" shapeId="0">
      <text>
        <r>
          <rPr>
            <b/>
            <sz val="9"/>
            <color indexed="81"/>
            <rFont val="Tahoma"/>
            <family val="2"/>
          </rPr>
          <t>PC-HP1:</t>
        </r>
        <r>
          <rPr>
            <sz val="9"/>
            <color indexed="81"/>
            <rFont val="Tahoma"/>
            <family val="2"/>
          </rPr>
          <t xml:space="preserve">
TIPO DE CONTRIBUCIÓN: DIRECTA, INDIRECTA, COMPLEMENTARIA, ESPECIAL</t>
        </r>
      </text>
    </comment>
    <comment ref="J90" authorId="0" shapeId="0">
      <text>
        <r>
          <rPr>
            <b/>
            <sz val="9"/>
            <color indexed="81"/>
            <rFont val="Tahoma"/>
            <family val="2"/>
          </rPr>
          <t>PC-HP1:</t>
        </r>
        <r>
          <rPr>
            <sz val="9"/>
            <color indexed="81"/>
            <rFont val="Tahoma"/>
            <family val="2"/>
          </rPr>
          <t xml:space="preserve">
BENEFICIARIOS DEL PROYECTO</t>
        </r>
      </text>
    </comment>
    <comment ref="L90"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91" authorId="0" shapeId="0">
      <text>
        <r>
          <rPr>
            <b/>
            <sz val="9"/>
            <color indexed="81"/>
            <rFont val="Tahoma"/>
            <family val="2"/>
          </rPr>
          <t>PC-HP1:</t>
        </r>
        <r>
          <rPr>
            <sz val="9"/>
            <color indexed="81"/>
            <rFont val="Tahoma"/>
            <family val="2"/>
          </rPr>
          <t xml:space="preserve">
INSTITUCION Y NUMERO DE FIANZA</t>
        </r>
      </text>
    </comment>
    <comment ref="I91" authorId="0" shapeId="0">
      <text>
        <r>
          <rPr>
            <b/>
            <sz val="9"/>
            <color indexed="81"/>
            <rFont val="Tahoma"/>
            <family val="2"/>
          </rPr>
          <t>PC-HP1:</t>
        </r>
        <r>
          <rPr>
            <sz val="9"/>
            <color indexed="81"/>
            <rFont val="Tahoma"/>
            <family val="2"/>
          </rPr>
          <t xml:space="preserve">
MONTO AFIANZADO Y FECHA</t>
        </r>
      </text>
    </comment>
    <comment ref="K91" authorId="0" shapeId="0">
      <text>
        <r>
          <rPr>
            <b/>
            <sz val="9"/>
            <color indexed="81"/>
            <rFont val="Tahoma"/>
            <family val="2"/>
          </rPr>
          <t>PC-HP1:</t>
        </r>
        <r>
          <rPr>
            <sz val="9"/>
            <color indexed="81"/>
            <rFont val="Tahoma"/>
            <family val="2"/>
          </rPr>
          <t xml:space="preserve">
INSTITUCION Y NUMERO DE FIANZA</t>
        </r>
      </text>
    </comment>
    <comment ref="L91" authorId="0" shapeId="0">
      <text>
        <r>
          <rPr>
            <b/>
            <sz val="9"/>
            <color indexed="81"/>
            <rFont val="Tahoma"/>
            <family val="2"/>
          </rPr>
          <t>PC-HP1:</t>
        </r>
        <r>
          <rPr>
            <sz val="9"/>
            <color indexed="81"/>
            <rFont val="Tahoma"/>
            <family val="2"/>
          </rPr>
          <t xml:space="preserve">
MONTO AFIANZADO Y FECHA</t>
        </r>
      </text>
    </comment>
    <comment ref="N91" authorId="0" shapeId="0">
      <text>
        <r>
          <rPr>
            <b/>
            <sz val="9"/>
            <color indexed="81"/>
            <rFont val="Tahoma"/>
            <family val="2"/>
          </rPr>
          <t>PC-HP1:</t>
        </r>
        <r>
          <rPr>
            <sz val="9"/>
            <color indexed="81"/>
            <rFont val="Tahoma"/>
            <family val="2"/>
          </rPr>
          <t xml:space="preserve">
INSTITUCION Y NUMERO DE FIANZA</t>
        </r>
      </text>
    </comment>
    <comment ref="O91" authorId="0" shapeId="0">
      <text>
        <r>
          <rPr>
            <b/>
            <sz val="9"/>
            <color indexed="81"/>
            <rFont val="Tahoma"/>
            <family val="2"/>
          </rPr>
          <t>PC-HP1:</t>
        </r>
        <r>
          <rPr>
            <sz val="9"/>
            <color indexed="81"/>
            <rFont val="Tahoma"/>
            <family val="2"/>
          </rPr>
          <t xml:space="preserve">
MONTO AFIANZADO Y FECHA</t>
        </r>
      </text>
    </comment>
    <comment ref="W91" authorId="0" shapeId="0">
      <text>
        <r>
          <rPr>
            <b/>
            <sz val="9"/>
            <color indexed="81"/>
            <rFont val="Tahoma"/>
            <family val="2"/>
          </rPr>
          <t>PC-HP1:</t>
        </r>
        <r>
          <rPr>
            <sz val="9"/>
            <color indexed="81"/>
            <rFont val="Tahoma"/>
            <family val="2"/>
          </rPr>
          <t xml:space="preserve">
5 AL MILLAR</t>
        </r>
      </text>
    </comment>
    <comment ref="X91" authorId="0" shapeId="0">
      <text>
        <r>
          <rPr>
            <b/>
            <sz val="9"/>
            <color indexed="81"/>
            <rFont val="Tahoma"/>
            <family val="2"/>
          </rPr>
          <t>PC-HP1:</t>
        </r>
        <r>
          <rPr>
            <sz val="9"/>
            <color indexed="81"/>
            <rFont val="Tahoma"/>
            <family val="2"/>
          </rPr>
          <t xml:space="preserve">
5 AL MILLAR</t>
        </r>
      </text>
    </comment>
    <comment ref="Y91" authorId="0" shapeId="0">
      <text>
        <r>
          <rPr>
            <b/>
            <sz val="9"/>
            <color indexed="81"/>
            <rFont val="Tahoma"/>
            <family val="2"/>
          </rPr>
          <t>PC-HP1:</t>
        </r>
        <r>
          <rPr>
            <sz val="9"/>
            <color indexed="81"/>
            <rFont val="Tahoma"/>
            <family val="2"/>
          </rPr>
          <t xml:space="preserve">
5 AL MILLAR</t>
        </r>
      </text>
    </comment>
    <comment ref="D92" authorId="0" shapeId="0">
      <text>
        <r>
          <rPr>
            <b/>
            <sz val="9"/>
            <color indexed="81"/>
            <rFont val="Tahoma"/>
            <family val="2"/>
          </rPr>
          <t>PC-HP1:</t>
        </r>
        <r>
          <rPr>
            <sz val="9"/>
            <color indexed="81"/>
            <rFont val="Tahoma"/>
            <family val="2"/>
          </rPr>
          <t xml:space="preserve">
METAS OBRA</t>
        </r>
      </text>
    </comment>
    <comment ref="T92" authorId="0" shapeId="0">
      <text>
        <r>
          <rPr>
            <b/>
            <sz val="9"/>
            <color indexed="81"/>
            <rFont val="Tahoma"/>
            <family val="2"/>
          </rPr>
          <t>PC-HP1:</t>
        </r>
        <r>
          <rPr>
            <sz val="9"/>
            <color indexed="81"/>
            <rFont val="Tahoma"/>
            <family val="2"/>
          </rPr>
          <t xml:space="preserve">
VEHICULO</t>
        </r>
      </text>
    </comment>
    <comment ref="B93" authorId="0" shapeId="0">
      <text>
        <r>
          <rPr>
            <b/>
            <sz val="9"/>
            <color indexed="81"/>
            <rFont val="Tahoma"/>
            <family val="2"/>
          </rPr>
          <t>PC-HP1:</t>
        </r>
        <r>
          <rPr>
            <sz val="9"/>
            <color indexed="81"/>
            <rFont val="Tahoma"/>
            <family val="2"/>
          </rPr>
          <t xml:space="preserve">
FOLIO MIDS</t>
        </r>
      </text>
    </comment>
    <comment ref="C93" authorId="0" shapeId="0">
      <text>
        <r>
          <rPr>
            <b/>
            <sz val="9"/>
            <color indexed="81"/>
            <rFont val="Tahoma"/>
            <family val="2"/>
          </rPr>
          <t>PC-HP1:</t>
        </r>
        <r>
          <rPr>
            <sz val="9"/>
            <color indexed="81"/>
            <rFont val="Tahoma"/>
            <family val="2"/>
          </rPr>
          <t xml:space="preserve">
NOMBRE DEL CONTRATISTA Y RFC</t>
        </r>
      </text>
    </comment>
    <comment ref="F93" authorId="0" shapeId="0">
      <text>
        <r>
          <rPr>
            <b/>
            <sz val="9"/>
            <color indexed="81"/>
            <rFont val="Tahoma"/>
            <family val="2"/>
          </rPr>
          <t>PC-HP1:</t>
        </r>
        <r>
          <rPr>
            <sz val="9"/>
            <color indexed="81"/>
            <rFont val="Tahoma"/>
            <family val="2"/>
          </rPr>
          <t xml:space="preserve"> GRADO DE REZAGO SOCIAL DE LA LOCALIDAD</t>
        </r>
      </text>
    </comment>
    <comment ref="G93" authorId="0" shapeId="0">
      <text>
        <r>
          <rPr>
            <b/>
            <sz val="9"/>
            <color indexed="81"/>
            <rFont val="Tahoma"/>
            <family val="2"/>
          </rPr>
          <t>PC-HP1:</t>
        </r>
        <r>
          <rPr>
            <sz val="9"/>
            <color indexed="81"/>
            <rFont val="Tahoma"/>
            <family val="2"/>
          </rPr>
          <t xml:space="preserve">
CRITERIO UTILIZADO PARA INVERSION: NO. AGEB, ZAP´S, REZAGO SOCIAL, CUIS</t>
        </r>
      </text>
    </comment>
    <comment ref="H93" authorId="0" shapeId="0">
      <text>
        <r>
          <rPr>
            <b/>
            <sz val="9"/>
            <color indexed="81"/>
            <rFont val="Tahoma"/>
            <family val="2"/>
          </rPr>
          <t>PC-HP1:</t>
        </r>
        <r>
          <rPr>
            <sz val="9"/>
            <color indexed="81"/>
            <rFont val="Tahoma"/>
            <family val="2"/>
          </rPr>
          <t xml:space="preserve">
TIPO DE CONTRIBUCIÓN: DIRECTA, INDIRECTA, COMPLEMENTARIA, ESPECIAL</t>
        </r>
      </text>
    </comment>
    <comment ref="J93" authorId="0" shapeId="0">
      <text>
        <r>
          <rPr>
            <b/>
            <sz val="9"/>
            <color indexed="81"/>
            <rFont val="Tahoma"/>
            <family val="2"/>
          </rPr>
          <t>PC-HP1:</t>
        </r>
        <r>
          <rPr>
            <sz val="9"/>
            <color indexed="81"/>
            <rFont val="Tahoma"/>
            <family val="2"/>
          </rPr>
          <t xml:space="preserve">
BENEFICIARIOS DEL PROYECTO</t>
        </r>
      </text>
    </comment>
    <comment ref="L93"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94" authorId="0" shapeId="0">
      <text>
        <r>
          <rPr>
            <b/>
            <sz val="9"/>
            <color indexed="81"/>
            <rFont val="Tahoma"/>
            <family val="2"/>
          </rPr>
          <t>PC-HP1:</t>
        </r>
        <r>
          <rPr>
            <sz val="9"/>
            <color indexed="81"/>
            <rFont val="Tahoma"/>
            <family val="2"/>
          </rPr>
          <t xml:space="preserve">
INSTITUCION Y NUMERO DE FIANZA</t>
        </r>
      </text>
    </comment>
    <comment ref="I94" authorId="0" shapeId="0">
      <text>
        <r>
          <rPr>
            <b/>
            <sz val="9"/>
            <color indexed="81"/>
            <rFont val="Tahoma"/>
            <family val="2"/>
          </rPr>
          <t>PC-HP1:</t>
        </r>
        <r>
          <rPr>
            <sz val="9"/>
            <color indexed="81"/>
            <rFont val="Tahoma"/>
            <family val="2"/>
          </rPr>
          <t xml:space="preserve">
MONTO AFIANZADO Y FECHA</t>
        </r>
      </text>
    </comment>
    <comment ref="K94" authorId="0" shapeId="0">
      <text>
        <r>
          <rPr>
            <b/>
            <sz val="9"/>
            <color indexed="81"/>
            <rFont val="Tahoma"/>
            <family val="2"/>
          </rPr>
          <t>PC-HP1:</t>
        </r>
        <r>
          <rPr>
            <sz val="9"/>
            <color indexed="81"/>
            <rFont val="Tahoma"/>
            <family val="2"/>
          </rPr>
          <t xml:space="preserve">
INSTITUCION Y NUMERO DE FIANZA</t>
        </r>
      </text>
    </comment>
    <comment ref="L94" authorId="0" shapeId="0">
      <text>
        <r>
          <rPr>
            <b/>
            <sz val="9"/>
            <color indexed="81"/>
            <rFont val="Tahoma"/>
            <family val="2"/>
          </rPr>
          <t>PC-HP1:</t>
        </r>
        <r>
          <rPr>
            <sz val="9"/>
            <color indexed="81"/>
            <rFont val="Tahoma"/>
            <family val="2"/>
          </rPr>
          <t xml:space="preserve">
MONTO AFIANZADO Y FECHA</t>
        </r>
      </text>
    </comment>
    <comment ref="N94" authorId="0" shapeId="0">
      <text>
        <r>
          <rPr>
            <b/>
            <sz val="9"/>
            <color indexed="81"/>
            <rFont val="Tahoma"/>
            <family val="2"/>
          </rPr>
          <t>PC-HP1:</t>
        </r>
        <r>
          <rPr>
            <sz val="9"/>
            <color indexed="81"/>
            <rFont val="Tahoma"/>
            <family val="2"/>
          </rPr>
          <t xml:space="preserve">
INSTITUCION Y NUMERO DE FIANZA</t>
        </r>
      </text>
    </comment>
    <comment ref="O94" authorId="0" shapeId="0">
      <text>
        <r>
          <rPr>
            <b/>
            <sz val="9"/>
            <color indexed="81"/>
            <rFont val="Tahoma"/>
            <family val="2"/>
          </rPr>
          <t>PC-HP1:</t>
        </r>
        <r>
          <rPr>
            <sz val="9"/>
            <color indexed="81"/>
            <rFont val="Tahoma"/>
            <family val="2"/>
          </rPr>
          <t xml:space="preserve">
MONTO AFIANZADO Y FECHA</t>
        </r>
      </text>
    </comment>
    <comment ref="W94" authorId="0" shapeId="0">
      <text>
        <r>
          <rPr>
            <b/>
            <sz val="9"/>
            <color indexed="81"/>
            <rFont val="Tahoma"/>
            <family val="2"/>
          </rPr>
          <t>PC-HP1:</t>
        </r>
        <r>
          <rPr>
            <sz val="9"/>
            <color indexed="81"/>
            <rFont val="Tahoma"/>
            <family val="2"/>
          </rPr>
          <t xml:space="preserve">
5 AL MILLAR</t>
        </r>
      </text>
    </comment>
    <comment ref="X94" authorId="0" shapeId="0">
      <text>
        <r>
          <rPr>
            <b/>
            <sz val="9"/>
            <color indexed="81"/>
            <rFont val="Tahoma"/>
            <family val="2"/>
          </rPr>
          <t>PC-HP1:</t>
        </r>
        <r>
          <rPr>
            <sz val="9"/>
            <color indexed="81"/>
            <rFont val="Tahoma"/>
            <family val="2"/>
          </rPr>
          <t xml:space="preserve">
5 AL MILLAR</t>
        </r>
      </text>
    </comment>
    <comment ref="Y94" authorId="0" shapeId="0">
      <text>
        <r>
          <rPr>
            <b/>
            <sz val="9"/>
            <color indexed="81"/>
            <rFont val="Tahoma"/>
            <family val="2"/>
          </rPr>
          <t>PC-HP1:</t>
        </r>
        <r>
          <rPr>
            <sz val="9"/>
            <color indexed="81"/>
            <rFont val="Tahoma"/>
            <family val="2"/>
          </rPr>
          <t xml:space="preserve">
5 AL MILLAR</t>
        </r>
      </text>
    </comment>
    <comment ref="D95" authorId="0" shapeId="0">
      <text>
        <r>
          <rPr>
            <b/>
            <sz val="9"/>
            <color indexed="81"/>
            <rFont val="Tahoma"/>
            <family val="2"/>
          </rPr>
          <t>PC-HP1:</t>
        </r>
        <r>
          <rPr>
            <sz val="9"/>
            <color indexed="81"/>
            <rFont val="Tahoma"/>
            <family val="2"/>
          </rPr>
          <t xml:space="preserve">
METAS OBRA</t>
        </r>
      </text>
    </comment>
    <comment ref="T95" authorId="0" shapeId="0">
      <text>
        <r>
          <rPr>
            <b/>
            <sz val="9"/>
            <color indexed="81"/>
            <rFont val="Tahoma"/>
            <family val="2"/>
          </rPr>
          <t>PC-HP1:</t>
        </r>
        <r>
          <rPr>
            <sz val="9"/>
            <color indexed="81"/>
            <rFont val="Tahoma"/>
            <family val="2"/>
          </rPr>
          <t xml:space="preserve">
VEHICULO</t>
        </r>
      </text>
    </comment>
    <comment ref="B96" authorId="0" shapeId="0">
      <text>
        <r>
          <rPr>
            <b/>
            <sz val="9"/>
            <color indexed="81"/>
            <rFont val="Tahoma"/>
            <family val="2"/>
          </rPr>
          <t>PC-HP1:</t>
        </r>
        <r>
          <rPr>
            <sz val="9"/>
            <color indexed="81"/>
            <rFont val="Tahoma"/>
            <family val="2"/>
          </rPr>
          <t xml:space="preserve">
FOLIO MIDS</t>
        </r>
      </text>
    </comment>
    <comment ref="C96" authorId="0" shapeId="0">
      <text>
        <r>
          <rPr>
            <b/>
            <sz val="9"/>
            <color indexed="81"/>
            <rFont val="Tahoma"/>
            <family val="2"/>
          </rPr>
          <t>PC-HP1:</t>
        </r>
        <r>
          <rPr>
            <sz val="9"/>
            <color indexed="81"/>
            <rFont val="Tahoma"/>
            <family val="2"/>
          </rPr>
          <t xml:space="preserve">
NOMBRE DEL CONTRATISTA Y RFC</t>
        </r>
      </text>
    </comment>
    <comment ref="F96" authorId="0" shapeId="0">
      <text>
        <r>
          <rPr>
            <b/>
            <sz val="9"/>
            <color indexed="81"/>
            <rFont val="Tahoma"/>
            <family val="2"/>
          </rPr>
          <t>PC-HP1:</t>
        </r>
        <r>
          <rPr>
            <sz val="9"/>
            <color indexed="81"/>
            <rFont val="Tahoma"/>
            <family val="2"/>
          </rPr>
          <t xml:space="preserve"> GRADO DE REZAGO SOCIAL DE LA LOCALIDAD</t>
        </r>
      </text>
    </comment>
    <comment ref="G96" authorId="0" shapeId="0">
      <text>
        <r>
          <rPr>
            <b/>
            <sz val="9"/>
            <color indexed="81"/>
            <rFont val="Tahoma"/>
            <family val="2"/>
          </rPr>
          <t>PC-HP1:</t>
        </r>
        <r>
          <rPr>
            <sz val="9"/>
            <color indexed="81"/>
            <rFont val="Tahoma"/>
            <family val="2"/>
          </rPr>
          <t xml:space="preserve">
CRITERIO UTILIZADO PARA INVERSION: NO. AGEB, ZAP´S, REZAGO SOCIAL, CUIS</t>
        </r>
      </text>
    </comment>
    <comment ref="H96" authorId="0" shapeId="0">
      <text>
        <r>
          <rPr>
            <b/>
            <sz val="9"/>
            <color indexed="81"/>
            <rFont val="Tahoma"/>
            <family val="2"/>
          </rPr>
          <t>PC-HP1:</t>
        </r>
        <r>
          <rPr>
            <sz val="9"/>
            <color indexed="81"/>
            <rFont val="Tahoma"/>
            <family val="2"/>
          </rPr>
          <t xml:space="preserve">
TIPO DE CONTRIBUCIÓN: DIRECTA, INDIRECTA, COMPLEMENTARIA, ESPECIAL</t>
        </r>
      </text>
    </comment>
    <comment ref="J96" authorId="0" shapeId="0">
      <text>
        <r>
          <rPr>
            <b/>
            <sz val="9"/>
            <color indexed="81"/>
            <rFont val="Tahoma"/>
            <family val="2"/>
          </rPr>
          <t>PC-HP1:</t>
        </r>
        <r>
          <rPr>
            <sz val="9"/>
            <color indexed="81"/>
            <rFont val="Tahoma"/>
            <family val="2"/>
          </rPr>
          <t xml:space="preserve">
BENEFICIARIOS DEL PROYECTO</t>
        </r>
      </text>
    </comment>
    <comment ref="L9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97" authorId="0" shapeId="0">
      <text>
        <r>
          <rPr>
            <b/>
            <sz val="9"/>
            <color indexed="81"/>
            <rFont val="Tahoma"/>
            <family val="2"/>
          </rPr>
          <t>PC-HP1:</t>
        </r>
        <r>
          <rPr>
            <sz val="9"/>
            <color indexed="81"/>
            <rFont val="Tahoma"/>
            <family val="2"/>
          </rPr>
          <t xml:space="preserve">
INSTITUCION Y NUMERO DE FIANZA</t>
        </r>
      </text>
    </comment>
    <comment ref="I97" authorId="0" shapeId="0">
      <text>
        <r>
          <rPr>
            <b/>
            <sz val="9"/>
            <color indexed="81"/>
            <rFont val="Tahoma"/>
            <family val="2"/>
          </rPr>
          <t>PC-HP1:</t>
        </r>
        <r>
          <rPr>
            <sz val="9"/>
            <color indexed="81"/>
            <rFont val="Tahoma"/>
            <family val="2"/>
          </rPr>
          <t xml:space="preserve">
MONTO AFIANZADO Y FECHA</t>
        </r>
      </text>
    </comment>
    <comment ref="K97" authorId="0" shapeId="0">
      <text>
        <r>
          <rPr>
            <b/>
            <sz val="9"/>
            <color indexed="81"/>
            <rFont val="Tahoma"/>
            <family val="2"/>
          </rPr>
          <t>PC-HP1:</t>
        </r>
        <r>
          <rPr>
            <sz val="9"/>
            <color indexed="81"/>
            <rFont val="Tahoma"/>
            <family val="2"/>
          </rPr>
          <t xml:space="preserve">
INSTITUCION Y NUMERO DE FIANZA</t>
        </r>
      </text>
    </comment>
    <comment ref="L97" authorId="0" shapeId="0">
      <text>
        <r>
          <rPr>
            <b/>
            <sz val="9"/>
            <color indexed="81"/>
            <rFont val="Tahoma"/>
            <family val="2"/>
          </rPr>
          <t>PC-HP1:</t>
        </r>
        <r>
          <rPr>
            <sz val="9"/>
            <color indexed="81"/>
            <rFont val="Tahoma"/>
            <family val="2"/>
          </rPr>
          <t xml:space="preserve">
MONTO AFIANZADO Y FECHA</t>
        </r>
      </text>
    </comment>
    <comment ref="N97" authorId="0" shapeId="0">
      <text>
        <r>
          <rPr>
            <b/>
            <sz val="9"/>
            <color indexed="81"/>
            <rFont val="Tahoma"/>
            <family val="2"/>
          </rPr>
          <t>PC-HP1:</t>
        </r>
        <r>
          <rPr>
            <sz val="9"/>
            <color indexed="81"/>
            <rFont val="Tahoma"/>
            <family val="2"/>
          </rPr>
          <t xml:space="preserve">
INSTITUCION Y NUMERO DE FIANZA</t>
        </r>
      </text>
    </comment>
    <comment ref="O97" authorId="0" shapeId="0">
      <text>
        <r>
          <rPr>
            <b/>
            <sz val="9"/>
            <color indexed="81"/>
            <rFont val="Tahoma"/>
            <family val="2"/>
          </rPr>
          <t>PC-HP1:</t>
        </r>
        <r>
          <rPr>
            <sz val="9"/>
            <color indexed="81"/>
            <rFont val="Tahoma"/>
            <family val="2"/>
          </rPr>
          <t xml:space="preserve">
MONTO AFIANZADO Y FECHA</t>
        </r>
      </text>
    </comment>
    <comment ref="W97" authorId="0" shapeId="0">
      <text>
        <r>
          <rPr>
            <b/>
            <sz val="9"/>
            <color indexed="81"/>
            <rFont val="Tahoma"/>
            <family val="2"/>
          </rPr>
          <t>PC-HP1:</t>
        </r>
        <r>
          <rPr>
            <sz val="9"/>
            <color indexed="81"/>
            <rFont val="Tahoma"/>
            <family val="2"/>
          </rPr>
          <t xml:space="preserve">
5 AL MILLAR</t>
        </r>
      </text>
    </comment>
    <comment ref="X97" authorId="0" shapeId="0">
      <text>
        <r>
          <rPr>
            <b/>
            <sz val="9"/>
            <color indexed="81"/>
            <rFont val="Tahoma"/>
            <family val="2"/>
          </rPr>
          <t>PC-HP1:</t>
        </r>
        <r>
          <rPr>
            <sz val="9"/>
            <color indexed="81"/>
            <rFont val="Tahoma"/>
            <family val="2"/>
          </rPr>
          <t xml:space="preserve">
5 AL MILLAR</t>
        </r>
      </text>
    </comment>
    <comment ref="Y97" authorId="0" shapeId="0">
      <text>
        <r>
          <rPr>
            <b/>
            <sz val="9"/>
            <color indexed="81"/>
            <rFont val="Tahoma"/>
            <family val="2"/>
          </rPr>
          <t>PC-HP1:</t>
        </r>
        <r>
          <rPr>
            <sz val="9"/>
            <color indexed="81"/>
            <rFont val="Tahoma"/>
            <family val="2"/>
          </rPr>
          <t xml:space="preserve">
5 AL MILLAR</t>
        </r>
      </text>
    </comment>
    <comment ref="D98" authorId="0" shapeId="0">
      <text>
        <r>
          <rPr>
            <b/>
            <sz val="9"/>
            <color indexed="81"/>
            <rFont val="Tahoma"/>
            <family val="2"/>
          </rPr>
          <t>PC-HP1:</t>
        </r>
        <r>
          <rPr>
            <sz val="9"/>
            <color indexed="81"/>
            <rFont val="Tahoma"/>
            <family val="2"/>
          </rPr>
          <t xml:space="preserve">
METAS OBRA</t>
        </r>
      </text>
    </comment>
    <comment ref="T98" authorId="0" shapeId="0">
      <text>
        <r>
          <rPr>
            <b/>
            <sz val="9"/>
            <color indexed="81"/>
            <rFont val="Tahoma"/>
            <family val="2"/>
          </rPr>
          <t>PC-HP1:</t>
        </r>
        <r>
          <rPr>
            <sz val="9"/>
            <color indexed="81"/>
            <rFont val="Tahoma"/>
            <family val="2"/>
          </rPr>
          <t xml:space="preserve">
VEHICULO</t>
        </r>
      </text>
    </comment>
    <comment ref="B99" authorId="0" shapeId="0">
      <text>
        <r>
          <rPr>
            <b/>
            <sz val="9"/>
            <color indexed="81"/>
            <rFont val="Tahoma"/>
            <family val="2"/>
          </rPr>
          <t>PC-HP1:</t>
        </r>
        <r>
          <rPr>
            <sz val="9"/>
            <color indexed="81"/>
            <rFont val="Tahoma"/>
            <family val="2"/>
          </rPr>
          <t xml:space="preserve">
FOLIO MIDS</t>
        </r>
      </text>
    </comment>
    <comment ref="C99" authorId="0" shapeId="0">
      <text>
        <r>
          <rPr>
            <b/>
            <sz val="9"/>
            <color indexed="81"/>
            <rFont val="Tahoma"/>
            <family val="2"/>
          </rPr>
          <t>PC-HP1:</t>
        </r>
        <r>
          <rPr>
            <sz val="9"/>
            <color indexed="81"/>
            <rFont val="Tahoma"/>
            <family val="2"/>
          </rPr>
          <t xml:space="preserve">
NOMBRE DEL CONTRATISTA Y RFC</t>
        </r>
      </text>
    </comment>
    <comment ref="F99" authorId="0" shapeId="0">
      <text>
        <r>
          <rPr>
            <b/>
            <sz val="9"/>
            <color indexed="81"/>
            <rFont val="Tahoma"/>
            <family val="2"/>
          </rPr>
          <t>PC-HP1:</t>
        </r>
        <r>
          <rPr>
            <sz val="9"/>
            <color indexed="81"/>
            <rFont val="Tahoma"/>
            <family val="2"/>
          </rPr>
          <t xml:space="preserve"> GRADO DE REZAGO SOCIAL DE LA LOCALIDAD</t>
        </r>
      </text>
    </comment>
    <comment ref="G99" authorId="0" shapeId="0">
      <text>
        <r>
          <rPr>
            <b/>
            <sz val="9"/>
            <color indexed="81"/>
            <rFont val="Tahoma"/>
            <family val="2"/>
          </rPr>
          <t>PC-HP1:</t>
        </r>
        <r>
          <rPr>
            <sz val="9"/>
            <color indexed="81"/>
            <rFont val="Tahoma"/>
            <family val="2"/>
          </rPr>
          <t xml:space="preserve">
CRITERIO UTILIZADO PARA INVERSION: NO. AGEB, ZAP´S, REZAGO SOCIAL, CUIS</t>
        </r>
      </text>
    </comment>
    <comment ref="H99" authorId="0" shapeId="0">
      <text>
        <r>
          <rPr>
            <b/>
            <sz val="9"/>
            <color indexed="81"/>
            <rFont val="Tahoma"/>
            <family val="2"/>
          </rPr>
          <t>PC-HP1:</t>
        </r>
        <r>
          <rPr>
            <sz val="9"/>
            <color indexed="81"/>
            <rFont val="Tahoma"/>
            <family val="2"/>
          </rPr>
          <t xml:space="preserve">
TIPO DE CONTRIBUCIÓN: DIRECTA, INDIRECTA, COMPLEMENTARIA, ESPECIAL</t>
        </r>
      </text>
    </comment>
    <comment ref="J99" authorId="0" shapeId="0">
      <text>
        <r>
          <rPr>
            <b/>
            <sz val="9"/>
            <color indexed="81"/>
            <rFont val="Tahoma"/>
            <family val="2"/>
          </rPr>
          <t>PC-HP1:</t>
        </r>
        <r>
          <rPr>
            <sz val="9"/>
            <color indexed="81"/>
            <rFont val="Tahoma"/>
            <family val="2"/>
          </rPr>
          <t xml:space="preserve">
BENEFICIARIOS DEL PROYECTO</t>
        </r>
      </text>
    </comment>
    <comment ref="L9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00" authorId="0" shapeId="0">
      <text>
        <r>
          <rPr>
            <b/>
            <sz val="9"/>
            <color indexed="81"/>
            <rFont val="Tahoma"/>
            <family val="2"/>
          </rPr>
          <t>PC-HP1:</t>
        </r>
        <r>
          <rPr>
            <sz val="9"/>
            <color indexed="81"/>
            <rFont val="Tahoma"/>
            <family val="2"/>
          </rPr>
          <t xml:space="preserve">
INSTITUCION Y NUMERO DE FIANZA</t>
        </r>
      </text>
    </comment>
    <comment ref="I100" authorId="0" shapeId="0">
      <text>
        <r>
          <rPr>
            <b/>
            <sz val="9"/>
            <color indexed="81"/>
            <rFont val="Tahoma"/>
            <family val="2"/>
          </rPr>
          <t>PC-HP1:</t>
        </r>
        <r>
          <rPr>
            <sz val="9"/>
            <color indexed="81"/>
            <rFont val="Tahoma"/>
            <family val="2"/>
          </rPr>
          <t xml:space="preserve">
MONTO AFIANZADO Y FECHA</t>
        </r>
      </text>
    </comment>
    <comment ref="K100" authorId="0" shapeId="0">
      <text>
        <r>
          <rPr>
            <b/>
            <sz val="9"/>
            <color indexed="81"/>
            <rFont val="Tahoma"/>
            <family val="2"/>
          </rPr>
          <t>PC-HP1:</t>
        </r>
        <r>
          <rPr>
            <sz val="9"/>
            <color indexed="81"/>
            <rFont val="Tahoma"/>
            <family val="2"/>
          </rPr>
          <t xml:space="preserve">
INSTITUCION Y NUMERO DE FIANZA</t>
        </r>
      </text>
    </comment>
    <comment ref="L100" authorId="0" shapeId="0">
      <text>
        <r>
          <rPr>
            <b/>
            <sz val="9"/>
            <color indexed="81"/>
            <rFont val="Tahoma"/>
            <family val="2"/>
          </rPr>
          <t>PC-HP1:</t>
        </r>
        <r>
          <rPr>
            <sz val="9"/>
            <color indexed="81"/>
            <rFont val="Tahoma"/>
            <family val="2"/>
          </rPr>
          <t xml:space="preserve">
MONTO AFIANZADO Y FECHA</t>
        </r>
      </text>
    </comment>
    <comment ref="N100" authorId="0" shapeId="0">
      <text>
        <r>
          <rPr>
            <b/>
            <sz val="9"/>
            <color indexed="81"/>
            <rFont val="Tahoma"/>
            <family val="2"/>
          </rPr>
          <t>PC-HP1:</t>
        </r>
        <r>
          <rPr>
            <sz val="9"/>
            <color indexed="81"/>
            <rFont val="Tahoma"/>
            <family val="2"/>
          </rPr>
          <t xml:space="preserve">
INSTITUCION Y NUMERO DE FIANZA</t>
        </r>
      </text>
    </comment>
    <comment ref="O100" authorId="0" shapeId="0">
      <text>
        <r>
          <rPr>
            <b/>
            <sz val="9"/>
            <color indexed="81"/>
            <rFont val="Tahoma"/>
            <family val="2"/>
          </rPr>
          <t>PC-HP1:</t>
        </r>
        <r>
          <rPr>
            <sz val="9"/>
            <color indexed="81"/>
            <rFont val="Tahoma"/>
            <family val="2"/>
          </rPr>
          <t xml:space="preserve">
MONTO AFIANZADO Y FECHA</t>
        </r>
      </text>
    </comment>
    <comment ref="W100" authorId="0" shapeId="0">
      <text>
        <r>
          <rPr>
            <b/>
            <sz val="9"/>
            <color indexed="81"/>
            <rFont val="Tahoma"/>
            <family val="2"/>
          </rPr>
          <t>PC-HP1:</t>
        </r>
        <r>
          <rPr>
            <sz val="9"/>
            <color indexed="81"/>
            <rFont val="Tahoma"/>
            <family val="2"/>
          </rPr>
          <t xml:space="preserve">
5 AL MILLAR</t>
        </r>
      </text>
    </comment>
    <comment ref="X100" authorId="0" shapeId="0">
      <text>
        <r>
          <rPr>
            <b/>
            <sz val="9"/>
            <color indexed="81"/>
            <rFont val="Tahoma"/>
            <family val="2"/>
          </rPr>
          <t>PC-HP1:</t>
        </r>
        <r>
          <rPr>
            <sz val="9"/>
            <color indexed="81"/>
            <rFont val="Tahoma"/>
            <family val="2"/>
          </rPr>
          <t xml:space="preserve">
5 AL MILLAR</t>
        </r>
      </text>
    </comment>
    <comment ref="Y100" authorId="0" shapeId="0">
      <text>
        <r>
          <rPr>
            <b/>
            <sz val="9"/>
            <color indexed="81"/>
            <rFont val="Tahoma"/>
            <family val="2"/>
          </rPr>
          <t>PC-HP1:</t>
        </r>
        <r>
          <rPr>
            <sz val="9"/>
            <color indexed="81"/>
            <rFont val="Tahoma"/>
            <family val="2"/>
          </rPr>
          <t xml:space="preserve">
5 AL MILLAR</t>
        </r>
      </text>
    </comment>
    <comment ref="D101" authorId="0" shapeId="0">
      <text>
        <r>
          <rPr>
            <b/>
            <sz val="9"/>
            <color indexed="81"/>
            <rFont val="Tahoma"/>
            <family val="2"/>
          </rPr>
          <t>PC-HP1:</t>
        </r>
        <r>
          <rPr>
            <sz val="9"/>
            <color indexed="81"/>
            <rFont val="Tahoma"/>
            <family val="2"/>
          </rPr>
          <t xml:space="preserve">
METAS OBRA</t>
        </r>
      </text>
    </comment>
    <comment ref="T101" authorId="0" shapeId="0">
      <text>
        <r>
          <rPr>
            <b/>
            <sz val="9"/>
            <color indexed="81"/>
            <rFont val="Tahoma"/>
            <family val="2"/>
          </rPr>
          <t>PC-HP1:</t>
        </r>
        <r>
          <rPr>
            <sz val="9"/>
            <color indexed="81"/>
            <rFont val="Tahoma"/>
            <family val="2"/>
          </rPr>
          <t xml:space="preserve">
VEHICULO</t>
        </r>
      </text>
    </comment>
    <comment ref="B102" authorId="0" shapeId="0">
      <text>
        <r>
          <rPr>
            <b/>
            <sz val="9"/>
            <color indexed="81"/>
            <rFont val="Tahoma"/>
            <family val="2"/>
          </rPr>
          <t>PC-HP1:</t>
        </r>
        <r>
          <rPr>
            <sz val="9"/>
            <color indexed="81"/>
            <rFont val="Tahoma"/>
            <family val="2"/>
          </rPr>
          <t xml:space="preserve">
FOLIO MIDS</t>
        </r>
      </text>
    </comment>
    <comment ref="C102" authorId="0" shapeId="0">
      <text>
        <r>
          <rPr>
            <b/>
            <sz val="9"/>
            <color indexed="81"/>
            <rFont val="Tahoma"/>
            <family val="2"/>
          </rPr>
          <t>PC-HP1:</t>
        </r>
        <r>
          <rPr>
            <sz val="9"/>
            <color indexed="81"/>
            <rFont val="Tahoma"/>
            <family val="2"/>
          </rPr>
          <t xml:space="preserve">
NOMBRE DEL CONTRATISTA Y RFC</t>
        </r>
      </text>
    </comment>
    <comment ref="F102" authorId="0" shapeId="0">
      <text>
        <r>
          <rPr>
            <b/>
            <sz val="9"/>
            <color indexed="81"/>
            <rFont val="Tahoma"/>
            <family val="2"/>
          </rPr>
          <t>PC-HP1:</t>
        </r>
        <r>
          <rPr>
            <sz val="9"/>
            <color indexed="81"/>
            <rFont val="Tahoma"/>
            <family val="2"/>
          </rPr>
          <t xml:space="preserve"> GRADO DE REZAGO SOCIAL DE LA LOCALIDAD</t>
        </r>
      </text>
    </comment>
    <comment ref="G102" authorId="0" shapeId="0">
      <text>
        <r>
          <rPr>
            <b/>
            <sz val="9"/>
            <color indexed="81"/>
            <rFont val="Tahoma"/>
            <family val="2"/>
          </rPr>
          <t>PC-HP1:</t>
        </r>
        <r>
          <rPr>
            <sz val="9"/>
            <color indexed="81"/>
            <rFont val="Tahoma"/>
            <family val="2"/>
          </rPr>
          <t xml:space="preserve">
CRITERIO UTILIZADO PARA INVERSION: NO. AGEB, ZAP´S, REZAGO SOCIAL, CUIS</t>
        </r>
      </text>
    </comment>
    <comment ref="H102" authorId="0" shapeId="0">
      <text>
        <r>
          <rPr>
            <b/>
            <sz val="9"/>
            <color indexed="81"/>
            <rFont val="Tahoma"/>
            <family val="2"/>
          </rPr>
          <t>PC-HP1:</t>
        </r>
        <r>
          <rPr>
            <sz val="9"/>
            <color indexed="81"/>
            <rFont val="Tahoma"/>
            <family val="2"/>
          </rPr>
          <t xml:space="preserve">
TIPO DE CONTRIBUCIÓN: DIRECTA, INDIRECTA, COMPLEMENTARIA, ESPECIAL</t>
        </r>
      </text>
    </comment>
    <comment ref="J102" authorId="0" shapeId="0">
      <text>
        <r>
          <rPr>
            <b/>
            <sz val="9"/>
            <color indexed="81"/>
            <rFont val="Tahoma"/>
            <family val="2"/>
          </rPr>
          <t>PC-HP1:</t>
        </r>
        <r>
          <rPr>
            <sz val="9"/>
            <color indexed="81"/>
            <rFont val="Tahoma"/>
            <family val="2"/>
          </rPr>
          <t xml:space="preserve">
BENEFICIARIOS DEL PROYECTO</t>
        </r>
      </text>
    </comment>
    <comment ref="L102"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03" authorId="0" shapeId="0">
      <text>
        <r>
          <rPr>
            <b/>
            <sz val="9"/>
            <color indexed="81"/>
            <rFont val="Tahoma"/>
            <family val="2"/>
          </rPr>
          <t>PC-HP1:</t>
        </r>
        <r>
          <rPr>
            <sz val="9"/>
            <color indexed="81"/>
            <rFont val="Tahoma"/>
            <family val="2"/>
          </rPr>
          <t xml:space="preserve">
INSTITUCION Y NUMERO DE FIANZA</t>
        </r>
      </text>
    </comment>
    <comment ref="I103" authorId="0" shapeId="0">
      <text>
        <r>
          <rPr>
            <b/>
            <sz val="9"/>
            <color indexed="81"/>
            <rFont val="Tahoma"/>
            <family val="2"/>
          </rPr>
          <t>PC-HP1:</t>
        </r>
        <r>
          <rPr>
            <sz val="9"/>
            <color indexed="81"/>
            <rFont val="Tahoma"/>
            <family val="2"/>
          </rPr>
          <t xml:space="preserve">
MONTO AFIANZADO Y FECHA</t>
        </r>
      </text>
    </comment>
    <comment ref="K103" authorId="0" shapeId="0">
      <text>
        <r>
          <rPr>
            <b/>
            <sz val="9"/>
            <color indexed="81"/>
            <rFont val="Tahoma"/>
            <family val="2"/>
          </rPr>
          <t>PC-HP1:</t>
        </r>
        <r>
          <rPr>
            <sz val="9"/>
            <color indexed="81"/>
            <rFont val="Tahoma"/>
            <family val="2"/>
          </rPr>
          <t xml:space="preserve">
INSTITUCION Y NUMERO DE FIANZA</t>
        </r>
      </text>
    </comment>
    <comment ref="L103" authorId="0" shapeId="0">
      <text>
        <r>
          <rPr>
            <b/>
            <sz val="9"/>
            <color indexed="81"/>
            <rFont val="Tahoma"/>
            <family val="2"/>
          </rPr>
          <t>PC-HP1:</t>
        </r>
        <r>
          <rPr>
            <sz val="9"/>
            <color indexed="81"/>
            <rFont val="Tahoma"/>
            <family val="2"/>
          </rPr>
          <t xml:space="preserve">
MONTO AFIANZADO Y FECHA</t>
        </r>
      </text>
    </comment>
    <comment ref="N103" authorId="0" shapeId="0">
      <text>
        <r>
          <rPr>
            <b/>
            <sz val="9"/>
            <color indexed="81"/>
            <rFont val="Tahoma"/>
            <family val="2"/>
          </rPr>
          <t>PC-HP1:</t>
        </r>
        <r>
          <rPr>
            <sz val="9"/>
            <color indexed="81"/>
            <rFont val="Tahoma"/>
            <family val="2"/>
          </rPr>
          <t xml:space="preserve">
INSTITUCION Y NUMERO DE FIANZA</t>
        </r>
      </text>
    </comment>
    <comment ref="O103" authorId="0" shapeId="0">
      <text>
        <r>
          <rPr>
            <b/>
            <sz val="9"/>
            <color indexed="81"/>
            <rFont val="Tahoma"/>
            <family val="2"/>
          </rPr>
          <t>PC-HP1:</t>
        </r>
        <r>
          <rPr>
            <sz val="9"/>
            <color indexed="81"/>
            <rFont val="Tahoma"/>
            <family val="2"/>
          </rPr>
          <t xml:space="preserve">
MONTO AFIANZADO Y FECHA</t>
        </r>
      </text>
    </comment>
    <comment ref="W103" authorId="0" shapeId="0">
      <text>
        <r>
          <rPr>
            <b/>
            <sz val="9"/>
            <color indexed="81"/>
            <rFont val="Tahoma"/>
            <family val="2"/>
          </rPr>
          <t>PC-HP1:</t>
        </r>
        <r>
          <rPr>
            <sz val="9"/>
            <color indexed="81"/>
            <rFont val="Tahoma"/>
            <family val="2"/>
          </rPr>
          <t xml:space="preserve">
5 AL MILLAR</t>
        </r>
      </text>
    </comment>
    <comment ref="X103" authorId="0" shapeId="0">
      <text>
        <r>
          <rPr>
            <b/>
            <sz val="9"/>
            <color indexed="81"/>
            <rFont val="Tahoma"/>
            <family val="2"/>
          </rPr>
          <t>PC-HP1:</t>
        </r>
        <r>
          <rPr>
            <sz val="9"/>
            <color indexed="81"/>
            <rFont val="Tahoma"/>
            <family val="2"/>
          </rPr>
          <t xml:space="preserve">
5 AL MILLAR</t>
        </r>
      </text>
    </comment>
    <comment ref="Y103" authorId="0" shapeId="0">
      <text>
        <r>
          <rPr>
            <b/>
            <sz val="9"/>
            <color indexed="81"/>
            <rFont val="Tahoma"/>
            <family val="2"/>
          </rPr>
          <t>PC-HP1:</t>
        </r>
        <r>
          <rPr>
            <sz val="9"/>
            <color indexed="81"/>
            <rFont val="Tahoma"/>
            <family val="2"/>
          </rPr>
          <t xml:space="preserve">
5 AL MILLAR</t>
        </r>
      </text>
    </comment>
    <comment ref="D104" authorId="0" shapeId="0">
      <text>
        <r>
          <rPr>
            <b/>
            <sz val="9"/>
            <color indexed="81"/>
            <rFont val="Tahoma"/>
            <family val="2"/>
          </rPr>
          <t>PC-HP1:</t>
        </r>
        <r>
          <rPr>
            <sz val="9"/>
            <color indexed="81"/>
            <rFont val="Tahoma"/>
            <family val="2"/>
          </rPr>
          <t xml:space="preserve">
METAS OBRA</t>
        </r>
      </text>
    </comment>
    <comment ref="T104" authorId="0" shapeId="0">
      <text>
        <r>
          <rPr>
            <b/>
            <sz val="9"/>
            <color indexed="81"/>
            <rFont val="Tahoma"/>
            <family val="2"/>
          </rPr>
          <t>PC-HP1:</t>
        </r>
        <r>
          <rPr>
            <sz val="9"/>
            <color indexed="81"/>
            <rFont val="Tahoma"/>
            <family val="2"/>
          </rPr>
          <t xml:space="preserve">
VEHICULO</t>
        </r>
      </text>
    </comment>
    <comment ref="B105" authorId="0" shapeId="0">
      <text>
        <r>
          <rPr>
            <b/>
            <sz val="9"/>
            <color indexed="81"/>
            <rFont val="Tahoma"/>
            <family val="2"/>
          </rPr>
          <t>PC-HP1:</t>
        </r>
        <r>
          <rPr>
            <sz val="9"/>
            <color indexed="81"/>
            <rFont val="Tahoma"/>
            <family val="2"/>
          </rPr>
          <t xml:space="preserve">
FOLIO MIDS</t>
        </r>
      </text>
    </comment>
    <comment ref="C105" authorId="0" shapeId="0">
      <text>
        <r>
          <rPr>
            <b/>
            <sz val="9"/>
            <color indexed="81"/>
            <rFont val="Tahoma"/>
            <family val="2"/>
          </rPr>
          <t>PC-HP1:</t>
        </r>
        <r>
          <rPr>
            <sz val="9"/>
            <color indexed="81"/>
            <rFont val="Tahoma"/>
            <family val="2"/>
          </rPr>
          <t xml:space="preserve">
NOMBRE DEL CONTRATISTA Y RFC</t>
        </r>
      </text>
    </comment>
    <comment ref="F105" authorId="0" shapeId="0">
      <text>
        <r>
          <rPr>
            <b/>
            <sz val="9"/>
            <color indexed="81"/>
            <rFont val="Tahoma"/>
            <family val="2"/>
          </rPr>
          <t>PC-HP1:</t>
        </r>
        <r>
          <rPr>
            <sz val="9"/>
            <color indexed="81"/>
            <rFont val="Tahoma"/>
            <family val="2"/>
          </rPr>
          <t xml:space="preserve"> GRADO DE REZAGO SOCIAL DE LA LOCALIDAD</t>
        </r>
      </text>
    </comment>
    <comment ref="G105" authorId="0" shapeId="0">
      <text>
        <r>
          <rPr>
            <b/>
            <sz val="9"/>
            <color indexed="81"/>
            <rFont val="Tahoma"/>
            <family val="2"/>
          </rPr>
          <t>PC-HP1:</t>
        </r>
        <r>
          <rPr>
            <sz val="9"/>
            <color indexed="81"/>
            <rFont val="Tahoma"/>
            <family val="2"/>
          </rPr>
          <t xml:space="preserve">
CRITERIO UTILIZADO PARA INVERSION: NO. AGEB, ZAP´S, REZAGO SOCIAL, CUIS</t>
        </r>
      </text>
    </comment>
    <comment ref="H105" authorId="0" shapeId="0">
      <text>
        <r>
          <rPr>
            <b/>
            <sz val="9"/>
            <color indexed="81"/>
            <rFont val="Tahoma"/>
            <family val="2"/>
          </rPr>
          <t>PC-HP1:</t>
        </r>
        <r>
          <rPr>
            <sz val="9"/>
            <color indexed="81"/>
            <rFont val="Tahoma"/>
            <family val="2"/>
          </rPr>
          <t xml:space="preserve">
TIPO DE CONTRIBUCIÓN: DIRECTA, INDIRECTA, COMPLEMENTARIA, ESPECIAL</t>
        </r>
      </text>
    </comment>
    <comment ref="J105" authorId="0" shapeId="0">
      <text>
        <r>
          <rPr>
            <b/>
            <sz val="9"/>
            <color indexed="81"/>
            <rFont val="Tahoma"/>
            <family val="2"/>
          </rPr>
          <t>PC-HP1:</t>
        </r>
        <r>
          <rPr>
            <sz val="9"/>
            <color indexed="81"/>
            <rFont val="Tahoma"/>
            <family val="2"/>
          </rPr>
          <t xml:space="preserve">
BENEFICIARIOS DEL PROYECTO</t>
        </r>
      </text>
    </comment>
    <comment ref="L105"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06" authorId="0" shapeId="0">
      <text>
        <r>
          <rPr>
            <b/>
            <sz val="9"/>
            <color indexed="81"/>
            <rFont val="Tahoma"/>
            <family val="2"/>
          </rPr>
          <t>PC-HP1:</t>
        </r>
        <r>
          <rPr>
            <sz val="9"/>
            <color indexed="81"/>
            <rFont val="Tahoma"/>
            <family val="2"/>
          </rPr>
          <t xml:space="preserve">
INSTITUCION Y NUMERO DE FIANZA</t>
        </r>
      </text>
    </comment>
    <comment ref="I106" authorId="0" shapeId="0">
      <text>
        <r>
          <rPr>
            <b/>
            <sz val="9"/>
            <color indexed="81"/>
            <rFont val="Tahoma"/>
            <family val="2"/>
          </rPr>
          <t>PC-HP1:</t>
        </r>
        <r>
          <rPr>
            <sz val="9"/>
            <color indexed="81"/>
            <rFont val="Tahoma"/>
            <family val="2"/>
          </rPr>
          <t xml:space="preserve">
MONTO AFIANZADO Y FECHA</t>
        </r>
      </text>
    </comment>
    <comment ref="K106" authorId="0" shapeId="0">
      <text>
        <r>
          <rPr>
            <b/>
            <sz val="9"/>
            <color indexed="81"/>
            <rFont val="Tahoma"/>
            <family val="2"/>
          </rPr>
          <t>PC-HP1:</t>
        </r>
        <r>
          <rPr>
            <sz val="9"/>
            <color indexed="81"/>
            <rFont val="Tahoma"/>
            <family val="2"/>
          </rPr>
          <t xml:space="preserve">
INSTITUCION Y NUMERO DE FIANZA</t>
        </r>
      </text>
    </comment>
    <comment ref="L106" authorId="0" shapeId="0">
      <text>
        <r>
          <rPr>
            <b/>
            <sz val="9"/>
            <color indexed="81"/>
            <rFont val="Tahoma"/>
            <family val="2"/>
          </rPr>
          <t>PC-HP1:</t>
        </r>
        <r>
          <rPr>
            <sz val="9"/>
            <color indexed="81"/>
            <rFont val="Tahoma"/>
            <family val="2"/>
          </rPr>
          <t xml:space="preserve">
MONTO AFIANZADO Y FECHA</t>
        </r>
      </text>
    </comment>
    <comment ref="N106" authorId="0" shapeId="0">
      <text>
        <r>
          <rPr>
            <b/>
            <sz val="9"/>
            <color indexed="81"/>
            <rFont val="Tahoma"/>
            <family val="2"/>
          </rPr>
          <t>PC-HP1:</t>
        </r>
        <r>
          <rPr>
            <sz val="9"/>
            <color indexed="81"/>
            <rFont val="Tahoma"/>
            <family val="2"/>
          </rPr>
          <t xml:space="preserve">
INSTITUCION Y NUMERO DE FIANZA</t>
        </r>
      </text>
    </comment>
    <comment ref="O106" authorId="0" shapeId="0">
      <text>
        <r>
          <rPr>
            <b/>
            <sz val="9"/>
            <color indexed="81"/>
            <rFont val="Tahoma"/>
            <family val="2"/>
          </rPr>
          <t>PC-HP1:</t>
        </r>
        <r>
          <rPr>
            <sz val="9"/>
            <color indexed="81"/>
            <rFont val="Tahoma"/>
            <family val="2"/>
          </rPr>
          <t xml:space="preserve">
MONTO AFIANZADO Y FECHA</t>
        </r>
      </text>
    </comment>
    <comment ref="W106" authorId="0" shapeId="0">
      <text>
        <r>
          <rPr>
            <b/>
            <sz val="9"/>
            <color indexed="81"/>
            <rFont val="Tahoma"/>
            <family val="2"/>
          </rPr>
          <t>PC-HP1:</t>
        </r>
        <r>
          <rPr>
            <sz val="9"/>
            <color indexed="81"/>
            <rFont val="Tahoma"/>
            <family val="2"/>
          </rPr>
          <t xml:space="preserve">
5 AL MILLAR</t>
        </r>
      </text>
    </comment>
    <comment ref="X106" authorId="0" shapeId="0">
      <text>
        <r>
          <rPr>
            <b/>
            <sz val="9"/>
            <color indexed="81"/>
            <rFont val="Tahoma"/>
            <family val="2"/>
          </rPr>
          <t>PC-HP1:</t>
        </r>
        <r>
          <rPr>
            <sz val="9"/>
            <color indexed="81"/>
            <rFont val="Tahoma"/>
            <family val="2"/>
          </rPr>
          <t xml:space="preserve">
5 AL MILLAR</t>
        </r>
      </text>
    </comment>
    <comment ref="Y106" authorId="0" shapeId="0">
      <text>
        <r>
          <rPr>
            <b/>
            <sz val="9"/>
            <color indexed="81"/>
            <rFont val="Tahoma"/>
            <family val="2"/>
          </rPr>
          <t>PC-HP1:</t>
        </r>
        <r>
          <rPr>
            <sz val="9"/>
            <color indexed="81"/>
            <rFont val="Tahoma"/>
            <family val="2"/>
          </rPr>
          <t xml:space="preserve">
5 AL MILLAR</t>
        </r>
      </text>
    </comment>
    <comment ref="D107" authorId="0" shapeId="0">
      <text>
        <r>
          <rPr>
            <b/>
            <sz val="9"/>
            <color indexed="81"/>
            <rFont val="Tahoma"/>
            <family val="2"/>
          </rPr>
          <t>PC-HP1:</t>
        </r>
        <r>
          <rPr>
            <sz val="9"/>
            <color indexed="81"/>
            <rFont val="Tahoma"/>
            <family val="2"/>
          </rPr>
          <t xml:space="preserve">
METAS OBRA</t>
        </r>
      </text>
    </comment>
    <comment ref="T107" authorId="0" shapeId="0">
      <text>
        <r>
          <rPr>
            <b/>
            <sz val="9"/>
            <color indexed="81"/>
            <rFont val="Tahoma"/>
            <family val="2"/>
          </rPr>
          <t>PC-HP1:</t>
        </r>
        <r>
          <rPr>
            <sz val="9"/>
            <color indexed="81"/>
            <rFont val="Tahoma"/>
            <family val="2"/>
          </rPr>
          <t xml:space="preserve">
VEHICULO</t>
        </r>
      </text>
    </comment>
    <comment ref="B108" authorId="0" shapeId="0">
      <text>
        <r>
          <rPr>
            <b/>
            <sz val="9"/>
            <color indexed="81"/>
            <rFont val="Tahoma"/>
            <family val="2"/>
          </rPr>
          <t>PC-HP1:</t>
        </r>
        <r>
          <rPr>
            <sz val="9"/>
            <color indexed="81"/>
            <rFont val="Tahoma"/>
            <family val="2"/>
          </rPr>
          <t xml:space="preserve">
FOLIO MIDS</t>
        </r>
      </text>
    </comment>
    <comment ref="C108" authorId="0" shapeId="0">
      <text>
        <r>
          <rPr>
            <b/>
            <sz val="9"/>
            <color indexed="81"/>
            <rFont val="Tahoma"/>
            <family val="2"/>
          </rPr>
          <t>PC-HP1:</t>
        </r>
        <r>
          <rPr>
            <sz val="9"/>
            <color indexed="81"/>
            <rFont val="Tahoma"/>
            <family val="2"/>
          </rPr>
          <t xml:space="preserve">
NOMBRE DEL CONTRATISTA Y RFC</t>
        </r>
      </text>
    </comment>
    <comment ref="F108" authorId="0" shapeId="0">
      <text>
        <r>
          <rPr>
            <b/>
            <sz val="9"/>
            <color indexed="81"/>
            <rFont val="Tahoma"/>
            <family val="2"/>
          </rPr>
          <t>PC-HP1:</t>
        </r>
        <r>
          <rPr>
            <sz val="9"/>
            <color indexed="81"/>
            <rFont val="Tahoma"/>
            <family val="2"/>
          </rPr>
          <t xml:space="preserve"> GRADO DE REZAGO SOCIAL DE LA LOCALIDAD</t>
        </r>
      </text>
    </comment>
    <comment ref="G108" authorId="0" shapeId="0">
      <text>
        <r>
          <rPr>
            <b/>
            <sz val="9"/>
            <color indexed="81"/>
            <rFont val="Tahoma"/>
            <family val="2"/>
          </rPr>
          <t>PC-HP1:</t>
        </r>
        <r>
          <rPr>
            <sz val="9"/>
            <color indexed="81"/>
            <rFont val="Tahoma"/>
            <family val="2"/>
          </rPr>
          <t xml:space="preserve">
CRITERIO UTILIZADO PARA INVERSION: NO. AGEB, ZAP´S, REZAGO SOCIAL, CUIS</t>
        </r>
      </text>
    </comment>
    <comment ref="H108" authorId="0" shapeId="0">
      <text>
        <r>
          <rPr>
            <b/>
            <sz val="9"/>
            <color indexed="81"/>
            <rFont val="Tahoma"/>
            <family val="2"/>
          </rPr>
          <t>PC-HP1:</t>
        </r>
        <r>
          <rPr>
            <sz val="9"/>
            <color indexed="81"/>
            <rFont val="Tahoma"/>
            <family val="2"/>
          </rPr>
          <t xml:space="preserve">
TIPO DE CONTRIBUCIÓN: DIRECTA, INDIRECTA, COMPLEMENTARIA, ESPECIAL</t>
        </r>
      </text>
    </comment>
    <comment ref="J108" authorId="0" shapeId="0">
      <text>
        <r>
          <rPr>
            <b/>
            <sz val="9"/>
            <color indexed="81"/>
            <rFont val="Tahoma"/>
            <family val="2"/>
          </rPr>
          <t>PC-HP1:</t>
        </r>
        <r>
          <rPr>
            <sz val="9"/>
            <color indexed="81"/>
            <rFont val="Tahoma"/>
            <family val="2"/>
          </rPr>
          <t xml:space="preserve">
BENEFICIARIOS DEL PROYECTO</t>
        </r>
      </text>
    </comment>
    <comment ref="L108"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09" authorId="0" shapeId="0">
      <text>
        <r>
          <rPr>
            <b/>
            <sz val="9"/>
            <color indexed="81"/>
            <rFont val="Tahoma"/>
            <family val="2"/>
          </rPr>
          <t>PC-HP1:</t>
        </r>
        <r>
          <rPr>
            <sz val="9"/>
            <color indexed="81"/>
            <rFont val="Tahoma"/>
            <family val="2"/>
          </rPr>
          <t xml:space="preserve">
INSTITUCION Y NUMERO DE FIANZA</t>
        </r>
      </text>
    </comment>
    <comment ref="I109" authorId="0" shapeId="0">
      <text>
        <r>
          <rPr>
            <b/>
            <sz val="9"/>
            <color indexed="81"/>
            <rFont val="Tahoma"/>
            <family val="2"/>
          </rPr>
          <t>PC-HP1:</t>
        </r>
        <r>
          <rPr>
            <sz val="9"/>
            <color indexed="81"/>
            <rFont val="Tahoma"/>
            <family val="2"/>
          </rPr>
          <t xml:space="preserve">
MONTO AFIANZADO Y FECHA</t>
        </r>
      </text>
    </comment>
    <comment ref="K109" authorId="0" shapeId="0">
      <text>
        <r>
          <rPr>
            <b/>
            <sz val="9"/>
            <color indexed="81"/>
            <rFont val="Tahoma"/>
            <family val="2"/>
          </rPr>
          <t>PC-HP1:</t>
        </r>
        <r>
          <rPr>
            <sz val="9"/>
            <color indexed="81"/>
            <rFont val="Tahoma"/>
            <family val="2"/>
          </rPr>
          <t xml:space="preserve">
INSTITUCION Y NUMERO DE FIANZA</t>
        </r>
      </text>
    </comment>
    <comment ref="L109" authorId="0" shapeId="0">
      <text>
        <r>
          <rPr>
            <b/>
            <sz val="9"/>
            <color indexed="81"/>
            <rFont val="Tahoma"/>
            <family val="2"/>
          </rPr>
          <t>PC-HP1:</t>
        </r>
        <r>
          <rPr>
            <sz val="9"/>
            <color indexed="81"/>
            <rFont val="Tahoma"/>
            <family val="2"/>
          </rPr>
          <t xml:space="preserve">
MONTO AFIANZADO Y FECHA</t>
        </r>
      </text>
    </comment>
    <comment ref="N109" authorId="0" shapeId="0">
      <text>
        <r>
          <rPr>
            <b/>
            <sz val="9"/>
            <color indexed="81"/>
            <rFont val="Tahoma"/>
            <family val="2"/>
          </rPr>
          <t>PC-HP1:</t>
        </r>
        <r>
          <rPr>
            <sz val="9"/>
            <color indexed="81"/>
            <rFont val="Tahoma"/>
            <family val="2"/>
          </rPr>
          <t xml:space="preserve">
INSTITUCION Y NUMERO DE FIANZA</t>
        </r>
      </text>
    </comment>
    <comment ref="O109" authorId="0" shapeId="0">
      <text>
        <r>
          <rPr>
            <b/>
            <sz val="9"/>
            <color indexed="81"/>
            <rFont val="Tahoma"/>
            <family val="2"/>
          </rPr>
          <t>PC-HP1:</t>
        </r>
        <r>
          <rPr>
            <sz val="9"/>
            <color indexed="81"/>
            <rFont val="Tahoma"/>
            <family val="2"/>
          </rPr>
          <t xml:space="preserve">
MONTO AFIANZADO Y FECHA</t>
        </r>
      </text>
    </comment>
    <comment ref="W109" authorId="0" shapeId="0">
      <text>
        <r>
          <rPr>
            <b/>
            <sz val="9"/>
            <color indexed="81"/>
            <rFont val="Tahoma"/>
            <family val="2"/>
          </rPr>
          <t>PC-HP1:</t>
        </r>
        <r>
          <rPr>
            <sz val="9"/>
            <color indexed="81"/>
            <rFont val="Tahoma"/>
            <family val="2"/>
          </rPr>
          <t xml:space="preserve">
5 AL MILLAR</t>
        </r>
      </text>
    </comment>
    <comment ref="X109" authorId="0" shapeId="0">
      <text>
        <r>
          <rPr>
            <b/>
            <sz val="9"/>
            <color indexed="81"/>
            <rFont val="Tahoma"/>
            <family val="2"/>
          </rPr>
          <t>PC-HP1:</t>
        </r>
        <r>
          <rPr>
            <sz val="9"/>
            <color indexed="81"/>
            <rFont val="Tahoma"/>
            <family val="2"/>
          </rPr>
          <t xml:space="preserve">
5 AL MILLAR</t>
        </r>
      </text>
    </comment>
    <comment ref="Y109" authorId="0" shapeId="0">
      <text>
        <r>
          <rPr>
            <b/>
            <sz val="9"/>
            <color indexed="81"/>
            <rFont val="Tahoma"/>
            <family val="2"/>
          </rPr>
          <t>PC-HP1:</t>
        </r>
        <r>
          <rPr>
            <sz val="9"/>
            <color indexed="81"/>
            <rFont val="Tahoma"/>
            <family val="2"/>
          </rPr>
          <t xml:space="preserve">
5 AL MILLAR</t>
        </r>
      </text>
    </comment>
    <comment ref="D110" authorId="0" shapeId="0">
      <text>
        <r>
          <rPr>
            <b/>
            <sz val="9"/>
            <color indexed="81"/>
            <rFont val="Tahoma"/>
            <family val="2"/>
          </rPr>
          <t>PC-HP1:</t>
        </r>
        <r>
          <rPr>
            <sz val="9"/>
            <color indexed="81"/>
            <rFont val="Tahoma"/>
            <family val="2"/>
          </rPr>
          <t xml:space="preserve">
METAS OBRA</t>
        </r>
      </text>
    </comment>
    <comment ref="T110" authorId="0" shapeId="0">
      <text>
        <r>
          <rPr>
            <b/>
            <sz val="9"/>
            <color indexed="81"/>
            <rFont val="Tahoma"/>
            <family val="2"/>
          </rPr>
          <t>PC-HP1:</t>
        </r>
        <r>
          <rPr>
            <sz val="9"/>
            <color indexed="81"/>
            <rFont val="Tahoma"/>
            <family val="2"/>
          </rPr>
          <t xml:space="preserve">
VEHICULO</t>
        </r>
      </text>
    </comment>
    <comment ref="B111" authorId="0" shapeId="0">
      <text>
        <r>
          <rPr>
            <b/>
            <sz val="9"/>
            <color indexed="81"/>
            <rFont val="Tahoma"/>
            <family val="2"/>
          </rPr>
          <t>PC-HP1:</t>
        </r>
        <r>
          <rPr>
            <sz val="9"/>
            <color indexed="81"/>
            <rFont val="Tahoma"/>
            <family val="2"/>
          </rPr>
          <t xml:space="preserve">
FOLIO MIDS</t>
        </r>
      </text>
    </comment>
    <comment ref="C111" authorId="0" shapeId="0">
      <text>
        <r>
          <rPr>
            <b/>
            <sz val="9"/>
            <color indexed="81"/>
            <rFont val="Tahoma"/>
            <family val="2"/>
          </rPr>
          <t>PC-HP1:</t>
        </r>
        <r>
          <rPr>
            <sz val="9"/>
            <color indexed="81"/>
            <rFont val="Tahoma"/>
            <family val="2"/>
          </rPr>
          <t xml:space="preserve">
NOMBRE DEL CONTRATISTA Y RFC</t>
        </r>
      </text>
    </comment>
    <comment ref="F111" authorId="0" shapeId="0">
      <text>
        <r>
          <rPr>
            <b/>
            <sz val="9"/>
            <color indexed="81"/>
            <rFont val="Tahoma"/>
            <family val="2"/>
          </rPr>
          <t>PC-HP1:</t>
        </r>
        <r>
          <rPr>
            <sz val="9"/>
            <color indexed="81"/>
            <rFont val="Tahoma"/>
            <family val="2"/>
          </rPr>
          <t xml:space="preserve"> GRADO DE REZAGO SOCIAL DE LA LOCALIDAD</t>
        </r>
      </text>
    </comment>
    <comment ref="G111" authorId="0" shapeId="0">
      <text>
        <r>
          <rPr>
            <b/>
            <sz val="9"/>
            <color indexed="81"/>
            <rFont val="Tahoma"/>
            <family val="2"/>
          </rPr>
          <t>PC-HP1:</t>
        </r>
        <r>
          <rPr>
            <sz val="9"/>
            <color indexed="81"/>
            <rFont val="Tahoma"/>
            <family val="2"/>
          </rPr>
          <t xml:space="preserve">
CRITERIO UTILIZADO PARA INVERSION: NO. AGEB, ZAP´S, REZAGO SOCIAL, CUIS</t>
        </r>
      </text>
    </comment>
    <comment ref="H111" authorId="0" shapeId="0">
      <text>
        <r>
          <rPr>
            <b/>
            <sz val="9"/>
            <color indexed="81"/>
            <rFont val="Tahoma"/>
            <family val="2"/>
          </rPr>
          <t>PC-HP1:</t>
        </r>
        <r>
          <rPr>
            <sz val="9"/>
            <color indexed="81"/>
            <rFont val="Tahoma"/>
            <family val="2"/>
          </rPr>
          <t xml:space="preserve">
TIPO DE CONTRIBUCIÓN: DIRECTA, INDIRECTA, COMPLEMENTARIA, ESPECIAL</t>
        </r>
      </text>
    </comment>
    <comment ref="J111" authorId="0" shapeId="0">
      <text>
        <r>
          <rPr>
            <b/>
            <sz val="9"/>
            <color indexed="81"/>
            <rFont val="Tahoma"/>
            <family val="2"/>
          </rPr>
          <t>PC-HP1:</t>
        </r>
        <r>
          <rPr>
            <sz val="9"/>
            <color indexed="81"/>
            <rFont val="Tahoma"/>
            <family val="2"/>
          </rPr>
          <t xml:space="preserve">
BENEFICIARIOS DEL PROYECTO</t>
        </r>
      </text>
    </comment>
    <comment ref="L111"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12" authorId="0" shapeId="0">
      <text>
        <r>
          <rPr>
            <b/>
            <sz val="9"/>
            <color indexed="81"/>
            <rFont val="Tahoma"/>
            <family val="2"/>
          </rPr>
          <t>PC-HP1:</t>
        </r>
        <r>
          <rPr>
            <sz val="9"/>
            <color indexed="81"/>
            <rFont val="Tahoma"/>
            <family val="2"/>
          </rPr>
          <t xml:space="preserve">
INSTITUCION Y NUMERO DE FIANZA</t>
        </r>
      </text>
    </comment>
    <comment ref="I112" authorId="0" shapeId="0">
      <text>
        <r>
          <rPr>
            <b/>
            <sz val="9"/>
            <color indexed="81"/>
            <rFont val="Tahoma"/>
            <family val="2"/>
          </rPr>
          <t>PC-HP1:</t>
        </r>
        <r>
          <rPr>
            <sz val="9"/>
            <color indexed="81"/>
            <rFont val="Tahoma"/>
            <family val="2"/>
          </rPr>
          <t xml:space="preserve">
MONTO AFIANZADO Y FECHA</t>
        </r>
      </text>
    </comment>
    <comment ref="K112" authorId="0" shapeId="0">
      <text>
        <r>
          <rPr>
            <b/>
            <sz val="9"/>
            <color indexed="81"/>
            <rFont val="Tahoma"/>
            <family val="2"/>
          </rPr>
          <t>PC-HP1:</t>
        </r>
        <r>
          <rPr>
            <sz val="9"/>
            <color indexed="81"/>
            <rFont val="Tahoma"/>
            <family val="2"/>
          </rPr>
          <t xml:space="preserve">
INSTITUCION Y NUMERO DE FIANZA</t>
        </r>
      </text>
    </comment>
    <comment ref="L112" authorId="0" shapeId="0">
      <text>
        <r>
          <rPr>
            <b/>
            <sz val="9"/>
            <color indexed="81"/>
            <rFont val="Tahoma"/>
            <family val="2"/>
          </rPr>
          <t>PC-HP1:</t>
        </r>
        <r>
          <rPr>
            <sz val="9"/>
            <color indexed="81"/>
            <rFont val="Tahoma"/>
            <family val="2"/>
          </rPr>
          <t xml:space="preserve">
MONTO AFIANZADO Y FECHA</t>
        </r>
      </text>
    </comment>
    <comment ref="N112" authorId="0" shapeId="0">
      <text>
        <r>
          <rPr>
            <b/>
            <sz val="9"/>
            <color indexed="81"/>
            <rFont val="Tahoma"/>
            <family val="2"/>
          </rPr>
          <t>PC-HP1:</t>
        </r>
        <r>
          <rPr>
            <sz val="9"/>
            <color indexed="81"/>
            <rFont val="Tahoma"/>
            <family val="2"/>
          </rPr>
          <t xml:space="preserve">
INSTITUCION Y NUMERO DE FIANZA</t>
        </r>
      </text>
    </comment>
    <comment ref="O112" authorId="0" shapeId="0">
      <text>
        <r>
          <rPr>
            <b/>
            <sz val="9"/>
            <color indexed="81"/>
            <rFont val="Tahoma"/>
            <family val="2"/>
          </rPr>
          <t>PC-HP1:</t>
        </r>
        <r>
          <rPr>
            <sz val="9"/>
            <color indexed="81"/>
            <rFont val="Tahoma"/>
            <family val="2"/>
          </rPr>
          <t xml:space="preserve">
MONTO AFIANZADO Y FECHA</t>
        </r>
      </text>
    </comment>
    <comment ref="W112" authorId="0" shapeId="0">
      <text>
        <r>
          <rPr>
            <b/>
            <sz val="9"/>
            <color indexed="81"/>
            <rFont val="Tahoma"/>
            <family val="2"/>
          </rPr>
          <t>PC-HP1:</t>
        </r>
        <r>
          <rPr>
            <sz val="9"/>
            <color indexed="81"/>
            <rFont val="Tahoma"/>
            <family val="2"/>
          </rPr>
          <t xml:space="preserve">
5 AL MILLAR</t>
        </r>
      </text>
    </comment>
    <comment ref="X112" authorId="0" shapeId="0">
      <text>
        <r>
          <rPr>
            <b/>
            <sz val="9"/>
            <color indexed="81"/>
            <rFont val="Tahoma"/>
            <family val="2"/>
          </rPr>
          <t>PC-HP1:</t>
        </r>
        <r>
          <rPr>
            <sz val="9"/>
            <color indexed="81"/>
            <rFont val="Tahoma"/>
            <family val="2"/>
          </rPr>
          <t xml:space="preserve">
5 AL MILLAR</t>
        </r>
      </text>
    </comment>
    <comment ref="Y112" authorId="0" shapeId="0">
      <text>
        <r>
          <rPr>
            <b/>
            <sz val="9"/>
            <color indexed="81"/>
            <rFont val="Tahoma"/>
            <family val="2"/>
          </rPr>
          <t>PC-HP1:</t>
        </r>
        <r>
          <rPr>
            <sz val="9"/>
            <color indexed="81"/>
            <rFont val="Tahoma"/>
            <family val="2"/>
          </rPr>
          <t xml:space="preserve">
5 AL MILLAR</t>
        </r>
      </text>
    </comment>
    <comment ref="D113" authorId="0" shapeId="0">
      <text>
        <r>
          <rPr>
            <b/>
            <sz val="9"/>
            <color indexed="81"/>
            <rFont val="Tahoma"/>
            <family val="2"/>
          </rPr>
          <t>PC-HP1:</t>
        </r>
        <r>
          <rPr>
            <sz val="9"/>
            <color indexed="81"/>
            <rFont val="Tahoma"/>
            <family val="2"/>
          </rPr>
          <t xml:space="preserve">
METAS OBRA</t>
        </r>
      </text>
    </comment>
    <comment ref="T113" authorId="0" shapeId="0">
      <text>
        <r>
          <rPr>
            <b/>
            <sz val="9"/>
            <color indexed="81"/>
            <rFont val="Tahoma"/>
            <family val="2"/>
          </rPr>
          <t>PC-HP1:</t>
        </r>
        <r>
          <rPr>
            <sz val="9"/>
            <color indexed="81"/>
            <rFont val="Tahoma"/>
            <family val="2"/>
          </rPr>
          <t xml:space="preserve">
VEHICULO</t>
        </r>
      </text>
    </comment>
    <comment ref="B114" authorId="0" shapeId="0">
      <text>
        <r>
          <rPr>
            <b/>
            <sz val="9"/>
            <color indexed="81"/>
            <rFont val="Tahoma"/>
            <family val="2"/>
          </rPr>
          <t>PC-HP1:</t>
        </r>
        <r>
          <rPr>
            <sz val="9"/>
            <color indexed="81"/>
            <rFont val="Tahoma"/>
            <family val="2"/>
          </rPr>
          <t xml:space="preserve">
FOLIO MIDS</t>
        </r>
      </text>
    </comment>
    <comment ref="C114" authorId="0" shapeId="0">
      <text>
        <r>
          <rPr>
            <b/>
            <sz val="9"/>
            <color indexed="81"/>
            <rFont val="Tahoma"/>
            <family val="2"/>
          </rPr>
          <t>PC-HP1:</t>
        </r>
        <r>
          <rPr>
            <sz val="9"/>
            <color indexed="81"/>
            <rFont val="Tahoma"/>
            <family val="2"/>
          </rPr>
          <t xml:space="preserve">
NOMBRE DEL CONTRATISTA Y RFC</t>
        </r>
      </text>
    </comment>
    <comment ref="F114" authorId="0" shapeId="0">
      <text>
        <r>
          <rPr>
            <b/>
            <sz val="9"/>
            <color indexed="81"/>
            <rFont val="Tahoma"/>
            <family val="2"/>
          </rPr>
          <t>PC-HP1:</t>
        </r>
        <r>
          <rPr>
            <sz val="9"/>
            <color indexed="81"/>
            <rFont val="Tahoma"/>
            <family val="2"/>
          </rPr>
          <t xml:space="preserve"> GRADO DE REZAGO SOCIAL DE LA LOCALIDAD</t>
        </r>
      </text>
    </comment>
    <comment ref="G114" authorId="0" shapeId="0">
      <text>
        <r>
          <rPr>
            <b/>
            <sz val="9"/>
            <color indexed="81"/>
            <rFont val="Tahoma"/>
            <family val="2"/>
          </rPr>
          <t>PC-HP1:</t>
        </r>
        <r>
          <rPr>
            <sz val="9"/>
            <color indexed="81"/>
            <rFont val="Tahoma"/>
            <family val="2"/>
          </rPr>
          <t xml:space="preserve">
CRITERIO UTILIZADO PARA INVERSION: NO. AGEB, ZAP´S, REZAGO SOCIAL, CUIS</t>
        </r>
      </text>
    </comment>
    <comment ref="H114" authorId="0" shapeId="0">
      <text>
        <r>
          <rPr>
            <b/>
            <sz val="9"/>
            <color indexed="81"/>
            <rFont val="Tahoma"/>
            <family val="2"/>
          </rPr>
          <t>PC-HP1:</t>
        </r>
        <r>
          <rPr>
            <sz val="9"/>
            <color indexed="81"/>
            <rFont val="Tahoma"/>
            <family val="2"/>
          </rPr>
          <t xml:space="preserve">
TIPO DE CONTRIBUCIÓN: DIRECTA, INDIRECTA, COMPLEMENTARIA, ESPECIAL</t>
        </r>
      </text>
    </comment>
    <comment ref="J114" authorId="0" shapeId="0">
      <text>
        <r>
          <rPr>
            <b/>
            <sz val="9"/>
            <color indexed="81"/>
            <rFont val="Tahoma"/>
            <family val="2"/>
          </rPr>
          <t>PC-HP1:</t>
        </r>
        <r>
          <rPr>
            <sz val="9"/>
            <color indexed="81"/>
            <rFont val="Tahoma"/>
            <family val="2"/>
          </rPr>
          <t xml:space="preserve">
BENEFICIARIOS DEL PROYECTO</t>
        </r>
      </text>
    </comment>
    <comment ref="L114"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15" authorId="0" shapeId="0">
      <text>
        <r>
          <rPr>
            <b/>
            <sz val="9"/>
            <color indexed="81"/>
            <rFont val="Tahoma"/>
            <family val="2"/>
          </rPr>
          <t>PC-HP1:</t>
        </r>
        <r>
          <rPr>
            <sz val="9"/>
            <color indexed="81"/>
            <rFont val="Tahoma"/>
            <family val="2"/>
          </rPr>
          <t xml:space="preserve">
INSTITUCION Y NUMERO DE FIANZA</t>
        </r>
      </text>
    </comment>
    <comment ref="I115" authorId="0" shapeId="0">
      <text>
        <r>
          <rPr>
            <b/>
            <sz val="9"/>
            <color indexed="81"/>
            <rFont val="Tahoma"/>
            <family val="2"/>
          </rPr>
          <t>PC-HP1:</t>
        </r>
        <r>
          <rPr>
            <sz val="9"/>
            <color indexed="81"/>
            <rFont val="Tahoma"/>
            <family val="2"/>
          </rPr>
          <t xml:space="preserve">
MONTO AFIANZADO Y FECHA</t>
        </r>
      </text>
    </comment>
    <comment ref="K115" authorId="0" shapeId="0">
      <text>
        <r>
          <rPr>
            <b/>
            <sz val="9"/>
            <color indexed="81"/>
            <rFont val="Tahoma"/>
            <family val="2"/>
          </rPr>
          <t>PC-HP1:</t>
        </r>
        <r>
          <rPr>
            <sz val="9"/>
            <color indexed="81"/>
            <rFont val="Tahoma"/>
            <family val="2"/>
          </rPr>
          <t xml:space="preserve">
INSTITUCION Y NUMERO DE FIANZA</t>
        </r>
      </text>
    </comment>
    <comment ref="L115" authorId="0" shapeId="0">
      <text>
        <r>
          <rPr>
            <b/>
            <sz val="9"/>
            <color indexed="81"/>
            <rFont val="Tahoma"/>
            <family val="2"/>
          </rPr>
          <t>PC-HP1:</t>
        </r>
        <r>
          <rPr>
            <sz val="9"/>
            <color indexed="81"/>
            <rFont val="Tahoma"/>
            <family val="2"/>
          </rPr>
          <t xml:space="preserve">
MONTO AFIANZADO Y FECHA</t>
        </r>
      </text>
    </comment>
    <comment ref="N115" authorId="0" shapeId="0">
      <text>
        <r>
          <rPr>
            <b/>
            <sz val="9"/>
            <color indexed="81"/>
            <rFont val="Tahoma"/>
            <family val="2"/>
          </rPr>
          <t>PC-HP1:</t>
        </r>
        <r>
          <rPr>
            <sz val="9"/>
            <color indexed="81"/>
            <rFont val="Tahoma"/>
            <family val="2"/>
          </rPr>
          <t xml:space="preserve">
INSTITUCION Y NUMERO DE FIANZA</t>
        </r>
      </text>
    </comment>
    <comment ref="O115" authorId="0" shapeId="0">
      <text>
        <r>
          <rPr>
            <b/>
            <sz val="9"/>
            <color indexed="81"/>
            <rFont val="Tahoma"/>
            <family val="2"/>
          </rPr>
          <t>PC-HP1:</t>
        </r>
        <r>
          <rPr>
            <sz val="9"/>
            <color indexed="81"/>
            <rFont val="Tahoma"/>
            <family val="2"/>
          </rPr>
          <t xml:space="preserve">
MONTO AFIANZADO Y FECHA</t>
        </r>
      </text>
    </comment>
    <comment ref="W115" authorId="0" shapeId="0">
      <text>
        <r>
          <rPr>
            <b/>
            <sz val="9"/>
            <color indexed="81"/>
            <rFont val="Tahoma"/>
            <family val="2"/>
          </rPr>
          <t>PC-HP1:</t>
        </r>
        <r>
          <rPr>
            <sz val="9"/>
            <color indexed="81"/>
            <rFont val="Tahoma"/>
            <family val="2"/>
          </rPr>
          <t xml:space="preserve">
5 AL MILLAR</t>
        </r>
      </text>
    </comment>
    <comment ref="X115" authorId="0" shapeId="0">
      <text>
        <r>
          <rPr>
            <b/>
            <sz val="9"/>
            <color indexed="81"/>
            <rFont val="Tahoma"/>
            <family val="2"/>
          </rPr>
          <t>PC-HP1:</t>
        </r>
        <r>
          <rPr>
            <sz val="9"/>
            <color indexed="81"/>
            <rFont val="Tahoma"/>
            <family val="2"/>
          </rPr>
          <t xml:space="preserve">
5 AL MILLAR</t>
        </r>
      </text>
    </comment>
    <comment ref="Y115" authorId="0" shapeId="0">
      <text>
        <r>
          <rPr>
            <b/>
            <sz val="9"/>
            <color indexed="81"/>
            <rFont val="Tahoma"/>
            <family val="2"/>
          </rPr>
          <t>PC-HP1:</t>
        </r>
        <r>
          <rPr>
            <sz val="9"/>
            <color indexed="81"/>
            <rFont val="Tahoma"/>
            <family val="2"/>
          </rPr>
          <t xml:space="preserve">
5 AL MILLAR</t>
        </r>
      </text>
    </comment>
    <comment ref="D116" authorId="0" shapeId="0">
      <text>
        <r>
          <rPr>
            <b/>
            <sz val="9"/>
            <color indexed="81"/>
            <rFont val="Tahoma"/>
            <family val="2"/>
          </rPr>
          <t>PC-HP1:</t>
        </r>
        <r>
          <rPr>
            <sz val="9"/>
            <color indexed="81"/>
            <rFont val="Tahoma"/>
            <family val="2"/>
          </rPr>
          <t xml:space="preserve">
METAS OBRA</t>
        </r>
      </text>
    </comment>
    <comment ref="T116" authorId="0" shapeId="0">
      <text>
        <r>
          <rPr>
            <b/>
            <sz val="9"/>
            <color indexed="81"/>
            <rFont val="Tahoma"/>
            <family val="2"/>
          </rPr>
          <t>PC-HP1:</t>
        </r>
        <r>
          <rPr>
            <sz val="9"/>
            <color indexed="81"/>
            <rFont val="Tahoma"/>
            <family val="2"/>
          </rPr>
          <t xml:space="preserve">
VEHICULO</t>
        </r>
      </text>
    </comment>
    <comment ref="B117" authorId="0" shapeId="0">
      <text>
        <r>
          <rPr>
            <b/>
            <sz val="9"/>
            <color indexed="81"/>
            <rFont val="Tahoma"/>
            <family val="2"/>
          </rPr>
          <t>PC-HP1:</t>
        </r>
        <r>
          <rPr>
            <sz val="9"/>
            <color indexed="81"/>
            <rFont val="Tahoma"/>
            <family val="2"/>
          </rPr>
          <t xml:space="preserve">
FOLIO MIDS</t>
        </r>
      </text>
    </comment>
    <comment ref="C117" authorId="0" shapeId="0">
      <text>
        <r>
          <rPr>
            <b/>
            <sz val="9"/>
            <color indexed="81"/>
            <rFont val="Tahoma"/>
            <family val="2"/>
          </rPr>
          <t>PC-HP1:</t>
        </r>
        <r>
          <rPr>
            <sz val="9"/>
            <color indexed="81"/>
            <rFont val="Tahoma"/>
            <family val="2"/>
          </rPr>
          <t xml:space="preserve">
NOMBRE DEL CONTRATISTA Y RFC</t>
        </r>
      </text>
    </comment>
    <comment ref="F117" authorId="0" shapeId="0">
      <text>
        <r>
          <rPr>
            <b/>
            <sz val="9"/>
            <color indexed="81"/>
            <rFont val="Tahoma"/>
            <family val="2"/>
          </rPr>
          <t>PC-HP1:</t>
        </r>
        <r>
          <rPr>
            <sz val="9"/>
            <color indexed="81"/>
            <rFont val="Tahoma"/>
            <family val="2"/>
          </rPr>
          <t xml:space="preserve"> GRADO DE REZAGO SOCIAL DE LA LOCALIDAD</t>
        </r>
      </text>
    </comment>
    <comment ref="G117" authorId="0" shapeId="0">
      <text>
        <r>
          <rPr>
            <b/>
            <sz val="9"/>
            <color indexed="81"/>
            <rFont val="Tahoma"/>
            <family val="2"/>
          </rPr>
          <t>PC-HP1:</t>
        </r>
        <r>
          <rPr>
            <sz val="9"/>
            <color indexed="81"/>
            <rFont val="Tahoma"/>
            <family val="2"/>
          </rPr>
          <t xml:space="preserve">
CRITERIO UTILIZADO PARA INVERSION: NO. AGEB, ZAP´S, REZAGO SOCIAL, CUIS</t>
        </r>
      </text>
    </comment>
    <comment ref="H117" authorId="0" shapeId="0">
      <text>
        <r>
          <rPr>
            <b/>
            <sz val="9"/>
            <color indexed="81"/>
            <rFont val="Tahoma"/>
            <family val="2"/>
          </rPr>
          <t>PC-HP1:</t>
        </r>
        <r>
          <rPr>
            <sz val="9"/>
            <color indexed="81"/>
            <rFont val="Tahoma"/>
            <family val="2"/>
          </rPr>
          <t xml:space="preserve">
TIPO DE CONTRIBUCIÓN: DIRECTA, INDIRECTA, COMPLEMENTARIA, ESPECIAL</t>
        </r>
      </text>
    </comment>
    <comment ref="J117" authorId="0" shapeId="0">
      <text>
        <r>
          <rPr>
            <b/>
            <sz val="9"/>
            <color indexed="81"/>
            <rFont val="Tahoma"/>
            <family val="2"/>
          </rPr>
          <t>PC-HP1:</t>
        </r>
        <r>
          <rPr>
            <sz val="9"/>
            <color indexed="81"/>
            <rFont val="Tahoma"/>
            <family val="2"/>
          </rPr>
          <t xml:space="preserve">
BENEFICIARIOS DEL PROYECTO</t>
        </r>
      </text>
    </comment>
    <comment ref="L117"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18" authorId="0" shapeId="0">
      <text>
        <r>
          <rPr>
            <b/>
            <sz val="9"/>
            <color indexed="81"/>
            <rFont val="Tahoma"/>
            <family val="2"/>
          </rPr>
          <t>PC-HP1:</t>
        </r>
        <r>
          <rPr>
            <sz val="9"/>
            <color indexed="81"/>
            <rFont val="Tahoma"/>
            <family val="2"/>
          </rPr>
          <t xml:space="preserve">
INSTITUCION Y NUMERO DE FIANZA</t>
        </r>
      </text>
    </comment>
    <comment ref="I118" authorId="0" shapeId="0">
      <text>
        <r>
          <rPr>
            <b/>
            <sz val="9"/>
            <color indexed="81"/>
            <rFont val="Tahoma"/>
            <family val="2"/>
          </rPr>
          <t>PC-HP1:</t>
        </r>
        <r>
          <rPr>
            <sz val="9"/>
            <color indexed="81"/>
            <rFont val="Tahoma"/>
            <family val="2"/>
          </rPr>
          <t xml:space="preserve">
MONTO AFIANZADO Y FECHA</t>
        </r>
      </text>
    </comment>
    <comment ref="K118" authorId="0" shapeId="0">
      <text>
        <r>
          <rPr>
            <b/>
            <sz val="9"/>
            <color indexed="81"/>
            <rFont val="Tahoma"/>
            <family val="2"/>
          </rPr>
          <t>PC-HP1:</t>
        </r>
        <r>
          <rPr>
            <sz val="9"/>
            <color indexed="81"/>
            <rFont val="Tahoma"/>
            <family val="2"/>
          </rPr>
          <t xml:space="preserve">
INSTITUCION Y NUMERO DE FIANZA</t>
        </r>
      </text>
    </comment>
    <comment ref="L118" authorId="0" shapeId="0">
      <text>
        <r>
          <rPr>
            <b/>
            <sz val="9"/>
            <color indexed="81"/>
            <rFont val="Tahoma"/>
            <family val="2"/>
          </rPr>
          <t>PC-HP1:</t>
        </r>
        <r>
          <rPr>
            <sz val="9"/>
            <color indexed="81"/>
            <rFont val="Tahoma"/>
            <family val="2"/>
          </rPr>
          <t xml:space="preserve">
MONTO AFIANZADO Y FECHA</t>
        </r>
      </text>
    </comment>
    <comment ref="N118" authorId="0" shapeId="0">
      <text>
        <r>
          <rPr>
            <b/>
            <sz val="9"/>
            <color indexed="81"/>
            <rFont val="Tahoma"/>
            <family val="2"/>
          </rPr>
          <t>PC-HP1:</t>
        </r>
        <r>
          <rPr>
            <sz val="9"/>
            <color indexed="81"/>
            <rFont val="Tahoma"/>
            <family val="2"/>
          </rPr>
          <t xml:space="preserve">
INSTITUCION Y NUMERO DE FIANZA</t>
        </r>
      </text>
    </comment>
    <comment ref="O118" authorId="0" shapeId="0">
      <text>
        <r>
          <rPr>
            <b/>
            <sz val="9"/>
            <color indexed="81"/>
            <rFont val="Tahoma"/>
            <family val="2"/>
          </rPr>
          <t>PC-HP1:</t>
        </r>
        <r>
          <rPr>
            <sz val="9"/>
            <color indexed="81"/>
            <rFont val="Tahoma"/>
            <family val="2"/>
          </rPr>
          <t xml:space="preserve">
MONTO AFIANZADO Y FECHA</t>
        </r>
      </text>
    </comment>
    <comment ref="W118" authorId="0" shapeId="0">
      <text>
        <r>
          <rPr>
            <b/>
            <sz val="9"/>
            <color indexed="81"/>
            <rFont val="Tahoma"/>
            <family val="2"/>
          </rPr>
          <t>PC-HP1:</t>
        </r>
        <r>
          <rPr>
            <sz val="9"/>
            <color indexed="81"/>
            <rFont val="Tahoma"/>
            <family val="2"/>
          </rPr>
          <t xml:space="preserve">
5 AL MILLAR</t>
        </r>
      </text>
    </comment>
    <comment ref="X118" authorId="0" shapeId="0">
      <text>
        <r>
          <rPr>
            <b/>
            <sz val="9"/>
            <color indexed="81"/>
            <rFont val="Tahoma"/>
            <family val="2"/>
          </rPr>
          <t>PC-HP1:</t>
        </r>
        <r>
          <rPr>
            <sz val="9"/>
            <color indexed="81"/>
            <rFont val="Tahoma"/>
            <family val="2"/>
          </rPr>
          <t xml:space="preserve">
5 AL MILLAR</t>
        </r>
      </text>
    </comment>
    <comment ref="Y118" authorId="0" shapeId="0">
      <text>
        <r>
          <rPr>
            <b/>
            <sz val="9"/>
            <color indexed="81"/>
            <rFont val="Tahoma"/>
            <family val="2"/>
          </rPr>
          <t>PC-HP1:</t>
        </r>
        <r>
          <rPr>
            <sz val="9"/>
            <color indexed="81"/>
            <rFont val="Tahoma"/>
            <family val="2"/>
          </rPr>
          <t xml:space="preserve">
5 AL MILLAR</t>
        </r>
      </text>
    </comment>
    <comment ref="D119" authorId="0" shapeId="0">
      <text>
        <r>
          <rPr>
            <b/>
            <sz val="9"/>
            <color indexed="81"/>
            <rFont val="Tahoma"/>
            <family val="2"/>
          </rPr>
          <t>PC-HP1:</t>
        </r>
        <r>
          <rPr>
            <sz val="9"/>
            <color indexed="81"/>
            <rFont val="Tahoma"/>
            <family val="2"/>
          </rPr>
          <t xml:space="preserve">
METAS OBRA</t>
        </r>
      </text>
    </comment>
    <comment ref="T119" authorId="0" shapeId="0">
      <text>
        <r>
          <rPr>
            <b/>
            <sz val="9"/>
            <color indexed="81"/>
            <rFont val="Tahoma"/>
            <family val="2"/>
          </rPr>
          <t>PC-HP1:</t>
        </r>
        <r>
          <rPr>
            <sz val="9"/>
            <color indexed="81"/>
            <rFont val="Tahoma"/>
            <family val="2"/>
          </rPr>
          <t xml:space="preserve">
VEHICULO</t>
        </r>
      </text>
    </comment>
    <comment ref="B120" authorId="0" shapeId="0">
      <text>
        <r>
          <rPr>
            <b/>
            <sz val="9"/>
            <color indexed="81"/>
            <rFont val="Tahoma"/>
            <family val="2"/>
          </rPr>
          <t>PC-HP1:</t>
        </r>
        <r>
          <rPr>
            <sz val="9"/>
            <color indexed="81"/>
            <rFont val="Tahoma"/>
            <family val="2"/>
          </rPr>
          <t xml:space="preserve">
FOLIO MIDS</t>
        </r>
      </text>
    </comment>
    <comment ref="C120" authorId="0" shapeId="0">
      <text>
        <r>
          <rPr>
            <b/>
            <sz val="9"/>
            <color indexed="81"/>
            <rFont val="Tahoma"/>
            <family val="2"/>
          </rPr>
          <t>PC-HP1:</t>
        </r>
        <r>
          <rPr>
            <sz val="9"/>
            <color indexed="81"/>
            <rFont val="Tahoma"/>
            <family val="2"/>
          </rPr>
          <t xml:space="preserve">
NOMBRE DEL CONTRATISTA Y RFC</t>
        </r>
      </text>
    </comment>
    <comment ref="F120" authorId="0" shapeId="0">
      <text>
        <r>
          <rPr>
            <b/>
            <sz val="9"/>
            <color indexed="81"/>
            <rFont val="Tahoma"/>
            <family val="2"/>
          </rPr>
          <t>PC-HP1:</t>
        </r>
        <r>
          <rPr>
            <sz val="9"/>
            <color indexed="81"/>
            <rFont val="Tahoma"/>
            <family val="2"/>
          </rPr>
          <t xml:space="preserve"> GRADO DE REZAGO SOCIAL DE LA LOCALIDAD</t>
        </r>
      </text>
    </comment>
    <comment ref="G120" authorId="0" shapeId="0">
      <text>
        <r>
          <rPr>
            <b/>
            <sz val="9"/>
            <color indexed="81"/>
            <rFont val="Tahoma"/>
            <family val="2"/>
          </rPr>
          <t>PC-HP1:</t>
        </r>
        <r>
          <rPr>
            <sz val="9"/>
            <color indexed="81"/>
            <rFont val="Tahoma"/>
            <family val="2"/>
          </rPr>
          <t xml:space="preserve">
CRITERIO UTILIZADO PARA INVERSION: NO. AGEB, ZAP´S, REZAGO SOCIAL, CUIS</t>
        </r>
      </text>
    </comment>
    <comment ref="H120" authorId="0" shapeId="0">
      <text>
        <r>
          <rPr>
            <b/>
            <sz val="9"/>
            <color indexed="81"/>
            <rFont val="Tahoma"/>
            <family val="2"/>
          </rPr>
          <t>PC-HP1:</t>
        </r>
        <r>
          <rPr>
            <sz val="9"/>
            <color indexed="81"/>
            <rFont val="Tahoma"/>
            <family val="2"/>
          </rPr>
          <t xml:space="preserve">
TIPO DE CONTRIBUCIÓN: DIRECTA, INDIRECTA, COMPLEMENTARIA, ESPECIAL</t>
        </r>
      </text>
    </comment>
    <comment ref="J120" authorId="0" shapeId="0">
      <text>
        <r>
          <rPr>
            <b/>
            <sz val="9"/>
            <color indexed="81"/>
            <rFont val="Tahoma"/>
            <family val="2"/>
          </rPr>
          <t>PC-HP1:</t>
        </r>
        <r>
          <rPr>
            <sz val="9"/>
            <color indexed="81"/>
            <rFont val="Tahoma"/>
            <family val="2"/>
          </rPr>
          <t xml:space="preserve">
BENEFICIARIOS DEL PROYECTO</t>
        </r>
      </text>
    </comment>
    <comment ref="L120"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21" authorId="0" shapeId="0">
      <text>
        <r>
          <rPr>
            <b/>
            <sz val="9"/>
            <color indexed="81"/>
            <rFont val="Tahoma"/>
            <family val="2"/>
          </rPr>
          <t>PC-HP1:</t>
        </r>
        <r>
          <rPr>
            <sz val="9"/>
            <color indexed="81"/>
            <rFont val="Tahoma"/>
            <family val="2"/>
          </rPr>
          <t xml:space="preserve">
INSTITUCION Y NUMERO DE FIANZA</t>
        </r>
      </text>
    </comment>
    <comment ref="I121" authorId="0" shapeId="0">
      <text>
        <r>
          <rPr>
            <b/>
            <sz val="9"/>
            <color indexed="81"/>
            <rFont val="Tahoma"/>
            <family val="2"/>
          </rPr>
          <t>PC-HP1:</t>
        </r>
        <r>
          <rPr>
            <sz val="9"/>
            <color indexed="81"/>
            <rFont val="Tahoma"/>
            <family val="2"/>
          </rPr>
          <t xml:space="preserve">
MONTO AFIANZADO Y FECHA</t>
        </r>
      </text>
    </comment>
    <comment ref="K121" authorId="0" shapeId="0">
      <text>
        <r>
          <rPr>
            <b/>
            <sz val="9"/>
            <color indexed="81"/>
            <rFont val="Tahoma"/>
            <family val="2"/>
          </rPr>
          <t>PC-HP1:</t>
        </r>
        <r>
          <rPr>
            <sz val="9"/>
            <color indexed="81"/>
            <rFont val="Tahoma"/>
            <family val="2"/>
          </rPr>
          <t xml:space="preserve">
INSTITUCION Y NUMERO DE FIANZA</t>
        </r>
      </text>
    </comment>
    <comment ref="L121" authorId="0" shapeId="0">
      <text>
        <r>
          <rPr>
            <b/>
            <sz val="9"/>
            <color indexed="81"/>
            <rFont val="Tahoma"/>
            <family val="2"/>
          </rPr>
          <t>PC-HP1:</t>
        </r>
        <r>
          <rPr>
            <sz val="9"/>
            <color indexed="81"/>
            <rFont val="Tahoma"/>
            <family val="2"/>
          </rPr>
          <t xml:space="preserve">
MONTO AFIANZADO Y FECHA</t>
        </r>
      </text>
    </comment>
    <comment ref="N121" authorId="0" shapeId="0">
      <text>
        <r>
          <rPr>
            <b/>
            <sz val="9"/>
            <color indexed="81"/>
            <rFont val="Tahoma"/>
            <family val="2"/>
          </rPr>
          <t>PC-HP1:</t>
        </r>
        <r>
          <rPr>
            <sz val="9"/>
            <color indexed="81"/>
            <rFont val="Tahoma"/>
            <family val="2"/>
          </rPr>
          <t xml:space="preserve">
INSTITUCION Y NUMERO DE FIANZA</t>
        </r>
      </text>
    </comment>
    <comment ref="O121" authorId="0" shapeId="0">
      <text>
        <r>
          <rPr>
            <b/>
            <sz val="9"/>
            <color indexed="81"/>
            <rFont val="Tahoma"/>
            <family val="2"/>
          </rPr>
          <t>PC-HP1:</t>
        </r>
        <r>
          <rPr>
            <sz val="9"/>
            <color indexed="81"/>
            <rFont val="Tahoma"/>
            <family val="2"/>
          </rPr>
          <t xml:space="preserve">
MONTO AFIANZADO Y FECHA</t>
        </r>
      </text>
    </comment>
    <comment ref="W121" authorId="0" shapeId="0">
      <text>
        <r>
          <rPr>
            <b/>
            <sz val="9"/>
            <color indexed="81"/>
            <rFont val="Tahoma"/>
            <family val="2"/>
          </rPr>
          <t>PC-HP1:</t>
        </r>
        <r>
          <rPr>
            <sz val="9"/>
            <color indexed="81"/>
            <rFont val="Tahoma"/>
            <family val="2"/>
          </rPr>
          <t xml:space="preserve">
5 AL MILLAR</t>
        </r>
      </text>
    </comment>
    <comment ref="X121" authorId="0" shapeId="0">
      <text>
        <r>
          <rPr>
            <b/>
            <sz val="9"/>
            <color indexed="81"/>
            <rFont val="Tahoma"/>
            <family val="2"/>
          </rPr>
          <t>PC-HP1:</t>
        </r>
        <r>
          <rPr>
            <sz val="9"/>
            <color indexed="81"/>
            <rFont val="Tahoma"/>
            <family val="2"/>
          </rPr>
          <t xml:space="preserve">
5 AL MILLAR</t>
        </r>
      </text>
    </comment>
    <comment ref="Y121" authorId="0" shapeId="0">
      <text>
        <r>
          <rPr>
            <b/>
            <sz val="9"/>
            <color indexed="81"/>
            <rFont val="Tahoma"/>
            <family val="2"/>
          </rPr>
          <t>PC-HP1:</t>
        </r>
        <r>
          <rPr>
            <sz val="9"/>
            <color indexed="81"/>
            <rFont val="Tahoma"/>
            <family val="2"/>
          </rPr>
          <t xml:space="preserve">
5 AL MILLAR</t>
        </r>
      </text>
    </comment>
    <comment ref="D122" authorId="0" shapeId="0">
      <text>
        <r>
          <rPr>
            <b/>
            <sz val="9"/>
            <color indexed="81"/>
            <rFont val="Tahoma"/>
            <family val="2"/>
          </rPr>
          <t>PC-HP1:</t>
        </r>
        <r>
          <rPr>
            <sz val="9"/>
            <color indexed="81"/>
            <rFont val="Tahoma"/>
            <family val="2"/>
          </rPr>
          <t xml:space="preserve">
METAS OBRA</t>
        </r>
      </text>
    </comment>
    <comment ref="T122" authorId="0" shapeId="0">
      <text>
        <r>
          <rPr>
            <b/>
            <sz val="9"/>
            <color indexed="81"/>
            <rFont val="Tahoma"/>
            <family val="2"/>
          </rPr>
          <t>PC-HP1:</t>
        </r>
        <r>
          <rPr>
            <sz val="9"/>
            <color indexed="81"/>
            <rFont val="Tahoma"/>
            <family val="2"/>
          </rPr>
          <t xml:space="preserve">
VEHICULO</t>
        </r>
      </text>
    </comment>
    <comment ref="B123" authorId="0" shapeId="0">
      <text>
        <r>
          <rPr>
            <b/>
            <sz val="9"/>
            <color indexed="81"/>
            <rFont val="Tahoma"/>
            <family val="2"/>
          </rPr>
          <t>PC-HP1:</t>
        </r>
        <r>
          <rPr>
            <sz val="9"/>
            <color indexed="81"/>
            <rFont val="Tahoma"/>
            <family val="2"/>
          </rPr>
          <t xml:space="preserve">
FOLIO MIDS</t>
        </r>
      </text>
    </comment>
    <comment ref="C123" authorId="0" shapeId="0">
      <text>
        <r>
          <rPr>
            <b/>
            <sz val="9"/>
            <color indexed="81"/>
            <rFont val="Tahoma"/>
            <family val="2"/>
          </rPr>
          <t>PC-HP1:</t>
        </r>
        <r>
          <rPr>
            <sz val="9"/>
            <color indexed="81"/>
            <rFont val="Tahoma"/>
            <family val="2"/>
          </rPr>
          <t xml:space="preserve">
NOMBRE DEL CONTRATISTA Y RFC</t>
        </r>
      </text>
    </comment>
    <comment ref="F123" authorId="0" shapeId="0">
      <text>
        <r>
          <rPr>
            <b/>
            <sz val="9"/>
            <color indexed="81"/>
            <rFont val="Tahoma"/>
            <family val="2"/>
          </rPr>
          <t>PC-HP1:</t>
        </r>
        <r>
          <rPr>
            <sz val="9"/>
            <color indexed="81"/>
            <rFont val="Tahoma"/>
            <family val="2"/>
          </rPr>
          <t xml:space="preserve"> GRADO DE REZAGO SOCIAL DE LA LOCALIDAD</t>
        </r>
      </text>
    </comment>
    <comment ref="G123" authorId="0" shapeId="0">
      <text>
        <r>
          <rPr>
            <b/>
            <sz val="9"/>
            <color indexed="81"/>
            <rFont val="Tahoma"/>
            <family val="2"/>
          </rPr>
          <t>PC-HP1:</t>
        </r>
        <r>
          <rPr>
            <sz val="9"/>
            <color indexed="81"/>
            <rFont val="Tahoma"/>
            <family val="2"/>
          </rPr>
          <t xml:space="preserve">
CRITERIO UTILIZADO PARA INVERSION: NO. AGEB, ZAP´S, REZAGO SOCIAL, CUIS</t>
        </r>
      </text>
    </comment>
    <comment ref="H123" authorId="0" shapeId="0">
      <text>
        <r>
          <rPr>
            <b/>
            <sz val="9"/>
            <color indexed="81"/>
            <rFont val="Tahoma"/>
            <family val="2"/>
          </rPr>
          <t>PC-HP1:</t>
        </r>
        <r>
          <rPr>
            <sz val="9"/>
            <color indexed="81"/>
            <rFont val="Tahoma"/>
            <family val="2"/>
          </rPr>
          <t xml:space="preserve">
TIPO DE CONTRIBUCIÓN: DIRECTA, INDIRECTA, COMPLEMENTARIA, ESPECIAL</t>
        </r>
      </text>
    </comment>
    <comment ref="J123" authorId="0" shapeId="0">
      <text>
        <r>
          <rPr>
            <b/>
            <sz val="9"/>
            <color indexed="81"/>
            <rFont val="Tahoma"/>
            <family val="2"/>
          </rPr>
          <t>PC-HP1:</t>
        </r>
        <r>
          <rPr>
            <sz val="9"/>
            <color indexed="81"/>
            <rFont val="Tahoma"/>
            <family val="2"/>
          </rPr>
          <t xml:space="preserve">
BENEFICIARIOS DEL PROYECTO</t>
        </r>
      </text>
    </comment>
    <comment ref="L123"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24" authorId="0" shapeId="0">
      <text>
        <r>
          <rPr>
            <b/>
            <sz val="9"/>
            <color indexed="81"/>
            <rFont val="Tahoma"/>
            <family val="2"/>
          </rPr>
          <t>PC-HP1:</t>
        </r>
        <r>
          <rPr>
            <sz val="9"/>
            <color indexed="81"/>
            <rFont val="Tahoma"/>
            <family val="2"/>
          </rPr>
          <t xml:space="preserve">
INSTITUCION Y NUMERO DE FIANZA</t>
        </r>
      </text>
    </comment>
    <comment ref="I124" authorId="0" shapeId="0">
      <text>
        <r>
          <rPr>
            <b/>
            <sz val="9"/>
            <color indexed="81"/>
            <rFont val="Tahoma"/>
            <family val="2"/>
          </rPr>
          <t>PC-HP1:</t>
        </r>
        <r>
          <rPr>
            <sz val="9"/>
            <color indexed="81"/>
            <rFont val="Tahoma"/>
            <family val="2"/>
          </rPr>
          <t xml:space="preserve">
MONTO AFIANZADO Y FECHA</t>
        </r>
      </text>
    </comment>
    <comment ref="K124" authorId="0" shapeId="0">
      <text>
        <r>
          <rPr>
            <b/>
            <sz val="9"/>
            <color indexed="81"/>
            <rFont val="Tahoma"/>
            <family val="2"/>
          </rPr>
          <t>PC-HP1:</t>
        </r>
        <r>
          <rPr>
            <sz val="9"/>
            <color indexed="81"/>
            <rFont val="Tahoma"/>
            <family val="2"/>
          </rPr>
          <t xml:space="preserve">
INSTITUCION Y NUMERO DE FIANZA</t>
        </r>
      </text>
    </comment>
    <comment ref="L124" authorId="0" shapeId="0">
      <text>
        <r>
          <rPr>
            <b/>
            <sz val="9"/>
            <color indexed="81"/>
            <rFont val="Tahoma"/>
            <family val="2"/>
          </rPr>
          <t>PC-HP1:</t>
        </r>
        <r>
          <rPr>
            <sz val="9"/>
            <color indexed="81"/>
            <rFont val="Tahoma"/>
            <family val="2"/>
          </rPr>
          <t xml:space="preserve">
MONTO AFIANZADO Y FECHA</t>
        </r>
      </text>
    </comment>
    <comment ref="N124" authorId="0" shapeId="0">
      <text>
        <r>
          <rPr>
            <b/>
            <sz val="9"/>
            <color indexed="81"/>
            <rFont val="Tahoma"/>
            <family val="2"/>
          </rPr>
          <t>PC-HP1:</t>
        </r>
        <r>
          <rPr>
            <sz val="9"/>
            <color indexed="81"/>
            <rFont val="Tahoma"/>
            <family val="2"/>
          </rPr>
          <t xml:space="preserve">
INSTITUCION Y NUMERO DE FIANZA</t>
        </r>
      </text>
    </comment>
    <comment ref="O124" authorId="0" shapeId="0">
      <text>
        <r>
          <rPr>
            <b/>
            <sz val="9"/>
            <color indexed="81"/>
            <rFont val="Tahoma"/>
            <family val="2"/>
          </rPr>
          <t>PC-HP1:</t>
        </r>
        <r>
          <rPr>
            <sz val="9"/>
            <color indexed="81"/>
            <rFont val="Tahoma"/>
            <family val="2"/>
          </rPr>
          <t xml:space="preserve">
MONTO AFIANZADO Y FECHA</t>
        </r>
      </text>
    </comment>
    <comment ref="W124" authorId="0" shapeId="0">
      <text>
        <r>
          <rPr>
            <b/>
            <sz val="9"/>
            <color indexed="81"/>
            <rFont val="Tahoma"/>
            <family val="2"/>
          </rPr>
          <t>PC-HP1:</t>
        </r>
        <r>
          <rPr>
            <sz val="9"/>
            <color indexed="81"/>
            <rFont val="Tahoma"/>
            <family val="2"/>
          </rPr>
          <t xml:space="preserve">
5 AL MILLAR</t>
        </r>
      </text>
    </comment>
    <comment ref="X124" authorId="0" shapeId="0">
      <text>
        <r>
          <rPr>
            <b/>
            <sz val="9"/>
            <color indexed="81"/>
            <rFont val="Tahoma"/>
            <family val="2"/>
          </rPr>
          <t>PC-HP1:</t>
        </r>
        <r>
          <rPr>
            <sz val="9"/>
            <color indexed="81"/>
            <rFont val="Tahoma"/>
            <family val="2"/>
          </rPr>
          <t xml:space="preserve">
5 AL MILLAR</t>
        </r>
      </text>
    </comment>
    <comment ref="Y124" authorId="0" shapeId="0">
      <text>
        <r>
          <rPr>
            <b/>
            <sz val="9"/>
            <color indexed="81"/>
            <rFont val="Tahoma"/>
            <family val="2"/>
          </rPr>
          <t>PC-HP1:</t>
        </r>
        <r>
          <rPr>
            <sz val="9"/>
            <color indexed="81"/>
            <rFont val="Tahoma"/>
            <family val="2"/>
          </rPr>
          <t xml:space="preserve">
5 AL MILLAR</t>
        </r>
      </text>
    </comment>
    <comment ref="D125" authorId="0" shapeId="0">
      <text>
        <r>
          <rPr>
            <b/>
            <sz val="9"/>
            <color indexed="81"/>
            <rFont val="Tahoma"/>
            <family val="2"/>
          </rPr>
          <t>PC-HP1:</t>
        </r>
        <r>
          <rPr>
            <sz val="9"/>
            <color indexed="81"/>
            <rFont val="Tahoma"/>
            <family val="2"/>
          </rPr>
          <t xml:space="preserve">
METAS OBRA</t>
        </r>
      </text>
    </comment>
    <comment ref="T125" authorId="0" shapeId="0">
      <text>
        <r>
          <rPr>
            <b/>
            <sz val="9"/>
            <color indexed="81"/>
            <rFont val="Tahoma"/>
            <family val="2"/>
          </rPr>
          <t>PC-HP1:</t>
        </r>
        <r>
          <rPr>
            <sz val="9"/>
            <color indexed="81"/>
            <rFont val="Tahoma"/>
            <family val="2"/>
          </rPr>
          <t xml:space="preserve">
VEHICULO</t>
        </r>
      </text>
    </comment>
    <comment ref="B126" authorId="0" shapeId="0">
      <text>
        <r>
          <rPr>
            <b/>
            <sz val="9"/>
            <color indexed="81"/>
            <rFont val="Tahoma"/>
            <family val="2"/>
          </rPr>
          <t>PC-HP1:</t>
        </r>
        <r>
          <rPr>
            <sz val="9"/>
            <color indexed="81"/>
            <rFont val="Tahoma"/>
            <family val="2"/>
          </rPr>
          <t xml:space="preserve">
FOLIO MIDS</t>
        </r>
      </text>
    </comment>
    <comment ref="C126" authorId="0" shapeId="0">
      <text>
        <r>
          <rPr>
            <b/>
            <sz val="9"/>
            <color indexed="81"/>
            <rFont val="Tahoma"/>
            <family val="2"/>
          </rPr>
          <t>PC-HP1:</t>
        </r>
        <r>
          <rPr>
            <sz val="9"/>
            <color indexed="81"/>
            <rFont val="Tahoma"/>
            <family val="2"/>
          </rPr>
          <t xml:space="preserve">
NOMBRE DEL CONTRATISTA Y RFC</t>
        </r>
      </text>
    </comment>
    <comment ref="F126" authorId="0" shapeId="0">
      <text>
        <r>
          <rPr>
            <b/>
            <sz val="9"/>
            <color indexed="81"/>
            <rFont val="Tahoma"/>
            <family val="2"/>
          </rPr>
          <t>PC-HP1:</t>
        </r>
        <r>
          <rPr>
            <sz val="9"/>
            <color indexed="81"/>
            <rFont val="Tahoma"/>
            <family val="2"/>
          </rPr>
          <t xml:space="preserve"> GRADO DE REZAGO SOCIAL DE LA LOCALIDAD</t>
        </r>
      </text>
    </comment>
    <comment ref="G126" authorId="0" shapeId="0">
      <text>
        <r>
          <rPr>
            <b/>
            <sz val="9"/>
            <color indexed="81"/>
            <rFont val="Tahoma"/>
            <family val="2"/>
          </rPr>
          <t>PC-HP1:</t>
        </r>
        <r>
          <rPr>
            <sz val="9"/>
            <color indexed="81"/>
            <rFont val="Tahoma"/>
            <family val="2"/>
          </rPr>
          <t xml:space="preserve">
CRITERIO UTILIZADO PARA INVERSION: NO. AGEB, ZAP´S, REZAGO SOCIAL, CUIS</t>
        </r>
      </text>
    </comment>
    <comment ref="H126" authorId="0" shapeId="0">
      <text>
        <r>
          <rPr>
            <b/>
            <sz val="9"/>
            <color indexed="81"/>
            <rFont val="Tahoma"/>
            <family val="2"/>
          </rPr>
          <t>PC-HP1:</t>
        </r>
        <r>
          <rPr>
            <sz val="9"/>
            <color indexed="81"/>
            <rFont val="Tahoma"/>
            <family val="2"/>
          </rPr>
          <t xml:space="preserve">
TIPO DE CONTRIBUCIÓN: DIRECTA, INDIRECTA, COMPLEMENTARIA, ESPECIAL</t>
        </r>
      </text>
    </comment>
    <comment ref="J126" authorId="0" shapeId="0">
      <text>
        <r>
          <rPr>
            <b/>
            <sz val="9"/>
            <color indexed="81"/>
            <rFont val="Tahoma"/>
            <family val="2"/>
          </rPr>
          <t>PC-HP1:</t>
        </r>
        <r>
          <rPr>
            <sz val="9"/>
            <color indexed="81"/>
            <rFont val="Tahoma"/>
            <family val="2"/>
          </rPr>
          <t xml:space="preserve">
BENEFICIARIOS DEL PROYECTO</t>
        </r>
      </text>
    </comment>
    <comment ref="L12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27" authorId="0" shapeId="0">
      <text>
        <r>
          <rPr>
            <b/>
            <sz val="9"/>
            <color indexed="81"/>
            <rFont val="Tahoma"/>
            <family val="2"/>
          </rPr>
          <t>PC-HP1:</t>
        </r>
        <r>
          <rPr>
            <sz val="9"/>
            <color indexed="81"/>
            <rFont val="Tahoma"/>
            <family val="2"/>
          </rPr>
          <t xml:space="preserve">
INSTITUCION Y NUMERO DE FIANZA</t>
        </r>
      </text>
    </comment>
    <comment ref="I127" authorId="0" shapeId="0">
      <text>
        <r>
          <rPr>
            <b/>
            <sz val="9"/>
            <color indexed="81"/>
            <rFont val="Tahoma"/>
            <family val="2"/>
          </rPr>
          <t>PC-HP1:</t>
        </r>
        <r>
          <rPr>
            <sz val="9"/>
            <color indexed="81"/>
            <rFont val="Tahoma"/>
            <family val="2"/>
          </rPr>
          <t xml:space="preserve">
MONTO AFIANZADO Y FECHA</t>
        </r>
      </text>
    </comment>
    <comment ref="K127" authorId="0" shapeId="0">
      <text>
        <r>
          <rPr>
            <b/>
            <sz val="9"/>
            <color indexed="81"/>
            <rFont val="Tahoma"/>
            <family val="2"/>
          </rPr>
          <t>PC-HP1:</t>
        </r>
        <r>
          <rPr>
            <sz val="9"/>
            <color indexed="81"/>
            <rFont val="Tahoma"/>
            <family val="2"/>
          </rPr>
          <t xml:space="preserve">
INSTITUCION Y NUMERO DE FIANZA</t>
        </r>
      </text>
    </comment>
    <comment ref="L127" authorId="0" shapeId="0">
      <text>
        <r>
          <rPr>
            <b/>
            <sz val="9"/>
            <color indexed="81"/>
            <rFont val="Tahoma"/>
            <family val="2"/>
          </rPr>
          <t>PC-HP1:</t>
        </r>
        <r>
          <rPr>
            <sz val="9"/>
            <color indexed="81"/>
            <rFont val="Tahoma"/>
            <family val="2"/>
          </rPr>
          <t xml:space="preserve">
MONTO AFIANZADO Y FECHA</t>
        </r>
      </text>
    </comment>
    <comment ref="N127" authorId="0" shapeId="0">
      <text>
        <r>
          <rPr>
            <b/>
            <sz val="9"/>
            <color indexed="81"/>
            <rFont val="Tahoma"/>
            <family val="2"/>
          </rPr>
          <t>PC-HP1:</t>
        </r>
        <r>
          <rPr>
            <sz val="9"/>
            <color indexed="81"/>
            <rFont val="Tahoma"/>
            <family val="2"/>
          </rPr>
          <t xml:space="preserve">
INSTITUCION Y NUMERO DE FIANZA</t>
        </r>
      </text>
    </comment>
    <comment ref="O127" authorId="0" shapeId="0">
      <text>
        <r>
          <rPr>
            <b/>
            <sz val="9"/>
            <color indexed="81"/>
            <rFont val="Tahoma"/>
            <family val="2"/>
          </rPr>
          <t>PC-HP1:</t>
        </r>
        <r>
          <rPr>
            <sz val="9"/>
            <color indexed="81"/>
            <rFont val="Tahoma"/>
            <family val="2"/>
          </rPr>
          <t xml:space="preserve">
MONTO AFIANZADO Y FECHA</t>
        </r>
      </text>
    </comment>
    <comment ref="W127" authorId="0" shapeId="0">
      <text>
        <r>
          <rPr>
            <b/>
            <sz val="9"/>
            <color indexed="81"/>
            <rFont val="Tahoma"/>
            <family val="2"/>
          </rPr>
          <t>PC-HP1:</t>
        </r>
        <r>
          <rPr>
            <sz val="9"/>
            <color indexed="81"/>
            <rFont val="Tahoma"/>
            <family val="2"/>
          </rPr>
          <t xml:space="preserve">
5 AL MILLAR</t>
        </r>
      </text>
    </comment>
    <comment ref="X127" authorId="0" shapeId="0">
      <text>
        <r>
          <rPr>
            <b/>
            <sz val="9"/>
            <color indexed="81"/>
            <rFont val="Tahoma"/>
            <family val="2"/>
          </rPr>
          <t>PC-HP1:</t>
        </r>
        <r>
          <rPr>
            <sz val="9"/>
            <color indexed="81"/>
            <rFont val="Tahoma"/>
            <family val="2"/>
          </rPr>
          <t xml:space="preserve">
5 AL MILLAR</t>
        </r>
      </text>
    </comment>
    <comment ref="Y127" authorId="0" shapeId="0">
      <text>
        <r>
          <rPr>
            <b/>
            <sz val="9"/>
            <color indexed="81"/>
            <rFont val="Tahoma"/>
            <family val="2"/>
          </rPr>
          <t>PC-HP1:</t>
        </r>
        <r>
          <rPr>
            <sz val="9"/>
            <color indexed="81"/>
            <rFont val="Tahoma"/>
            <family val="2"/>
          </rPr>
          <t xml:space="preserve">
5 AL MILLAR</t>
        </r>
      </text>
    </comment>
    <comment ref="D128" authorId="0" shapeId="0">
      <text>
        <r>
          <rPr>
            <b/>
            <sz val="9"/>
            <color indexed="81"/>
            <rFont val="Tahoma"/>
            <family val="2"/>
          </rPr>
          <t>PC-HP1:</t>
        </r>
        <r>
          <rPr>
            <sz val="9"/>
            <color indexed="81"/>
            <rFont val="Tahoma"/>
            <family val="2"/>
          </rPr>
          <t xml:space="preserve">
METAS OBRA</t>
        </r>
      </text>
    </comment>
    <comment ref="T128" authorId="0" shapeId="0">
      <text>
        <r>
          <rPr>
            <b/>
            <sz val="9"/>
            <color indexed="81"/>
            <rFont val="Tahoma"/>
            <family val="2"/>
          </rPr>
          <t>PC-HP1:</t>
        </r>
        <r>
          <rPr>
            <sz val="9"/>
            <color indexed="81"/>
            <rFont val="Tahoma"/>
            <family val="2"/>
          </rPr>
          <t xml:space="preserve">
VEHICULO</t>
        </r>
      </text>
    </comment>
    <comment ref="B129" authorId="0" shapeId="0">
      <text>
        <r>
          <rPr>
            <b/>
            <sz val="9"/>
            <color indexed="81"/>
            <rFont val="Tahoma"/>
            <family val="2"/>
          </rPr>
          <t>PC-HP1:</t>
        </r>
        <r>
          <rPr>
            <sz val="9"/>
            <color indexed="81"/>
            <rFont val="Tahoma"/>
            <family val="2"/>
          </rPr>
          <t xml:space="preserve">
FOLIO MIDS</t>
        </r>
      </text>
    </comment>
    <comment ref="C129" authorId="0" shapeId="0">
      <text>
        <r>
          <rPr>
            <b/>
            <sz val="9"/>
            <color indexed="81"/>
            <rFont val="Tahoma"/>
            <family val="2"/>
          </rPr>
          <t>PC-HP1:</t>
        </r>
        <r>
          <rPr>
            <sz val="9"/>
            <color indexed="81"/>
            <rFont val="Tahoma"/>
            <family val="2"/>
          </rPr>
          <t xml:space="preserve">
NOMBRE DEL CONTRATISTA Y RFC</t>
        </r>
      </text>
    </comment>
    <comment ref="F129" authorId="0" shapeId="0">
      <text>
        <r>
          <rPr>
            <b/>
            <sz val="9"/>
            <color indexed="81"/>
            <rFont val="Tahoma"/>
            <family val="2"/>
          </rPr>
          <t>PC-HP1:</t>
        </r>
        <r>
          <rPr>
            <sz val="9"/>
            <color indexed="81"/>
            <rFont val="Tahoma"/>
            <family val="2"/>
          </rPr>
          <t xml:space="preserve"> GRADO DE REZAGO SOCIAL DE LA LOCALIDAD</t>
        </r>
      </text>
    </comment>
    <comment ref="G129" authorId="0" shapeId="0">
      <text>
        <r>
          <rPr>
            <b/>
            <sz val="9"/>
            <color indexed="81"/>
            <rFont val="Tahoma"/>
            <family val="2"/>
          </rPr>
          <t>PC-HP1:</t>
        </r>
        <r>
          <rPr>
            <sz val="9"/>
            <color indexed="81"/>
            <rFont val="Tahoma"/>
            <family val="2"/>
          </rPr>
          <t xml:space="preserve">
CRITERIO UTILIZADO PARA INVERSION: NO. AGEB, ZAP´S, REZAGO SOCIAL, CUIS</t>
        </r>
      </text>
    </comment>
    <comment ref="H129" authorId="0" shapeId="0">
      <text>
        <r>
          <rPr>
            <b/>
            <sz val="9"/>
            <color indexed="81"/>
            <rFont val="Tahoma"/>
            <family val="2"/>
          </rPr>
          <t>PC-HP1:</t>
        </r>
        <r>
          <rPr>
            <sz val="9"/>
            <color indexed="81"/>
            <rFont val="Tahoma"/>
            <family val="2"/>
          </rPr>
          <t xml:space="preserve">
TIPO DE CONTRIBUCIÓN: DIRECTA, INDIRECTA, COMPLEMENTARIA, ESPECIAL</t>
        </r>
      </text>
    </comment>
    <comment ref="J129" authorId="0" shapeId="0">
      <text>
        <r>
          <rPr>
            <b/>
            <sz val="9"/>
            <color indexed="81"/>
            <rFont val="Tahoma"/>
            <family val="2"/>
          </rPr>
          <t>PC-HP1:</t>
        </r>
        <r>
          <rPr>
            <sz val="9"/>
            <color indexed="81"/>
            <rFont val="Tahoma"/>
            <family val="2"/>
          </rPr>
          <t xml:space="preserve">
BENEFICIARIOS DEL PROYECTO</t>
        </r>
      </text>
    </comment>
    <comment ref="L12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30" authorId="0" shapeId="0">
      <text>
        <r>
          <rPr>
            <b/>
            <sz val="9"/>
            <color indexed="81"/>
            <rFont val="Tahoma"/>
            <family val="2"/>
          </rPr>
          <t>PC-HP1:</t>
        </r>
        <r>
          <rPr>
            <sz val="9"/>
            <color indexed="81"/>
            <rFont val="Tahoma"/>
            <family val="2"/>
          </rPr>
          <t xml:space="preserve">
INSTITUCION Y NUMERO DE FIANZA</t>
        </r>
      </text>
    </comment>
    <comment ref="I130" authorId="0" shapeId="0">
      <text>
        <r>
          <rPr>
            <b/>
            <sz val="9"/>
            <color indexed="81"/>
            <rFont val="Tahoma"/>
            <family val="2"/>
          </rPr>
          <t>PC-HP1:</t>
        </r>
        <r>
          <rPr>
            <sz val="9"/>
            <color indexed="81"/>
            <rFont val="Tahoma"/>
            <family val="2"/>
          </rPr>
          <t xml:space="preserve">
MONTO AFIANZADO Y FECHA</t>
        </r>
      </text>
    </comment>
    <comment ref="K130" authorId="0" shapeId="0">
      <text>
        <r>
          <rPr>
            <b/>
            <sz val="9"/>
            <color indexed="81"/>
            <rFont val="Tahoma"/>
            <family val="2"/>
          </rPr>
          <t>PC-HP1:</t>
        </r>
        <r>
          <rPr>
            <sz val="9"/>
            <color indexed="81"/>
            <rFont val="Tahoma"/>
            <family val="2"/>
          </rPr>
          <t xml:space="preserve">
INSTITUCION Y NUMERO DE FIANZA</t>
        </r>
      </text>
    </comment>
    <comment ref="L130" authorId="0" shapeId="0">
      <text>
        <r>
          <rPr>
            <b/>
            <sz val="9"/>
            <color indexed="81"/>
            <rFont val="Tahoma"/>
            <family val="2"/>
          </rPr>
          <t>PC-HP1:</t>
        </r>
        <r>
          <rPr>
            <sz val="9"/>
            <color indexed="81"/>
            <rFont val="Tahoma"/>
            <family val="2"/>
          </rPr>
          <t xml:space="preserve">
MONTO AFIANZADO Y FECHA</t>
        </r>
      </text>
    </comment>
    <comment ref="N130" authorId="0" shapeId="0">
      <text>
        <r>
          <rPr>
            <b/>
            <sz val="9"/>
            <color indexed="81"/>
            <rFont val="Tahoma"/>
            <family val="2"/>
          </rPr>
          <t>PC-HP1:</t>
        </r>
        <r>
          <rPr>
            <sz val="9"/>
            <color indexed="81"/>
            <rFont val="Tahoma"/>
            <family val="2"/>
          </rPr>
          <t xml:space="preserve">
INSTITUCION Y NUMERO DE FIANZA</t>
        </r>
      </text>
    </comment>
    <comment ref="O130" authorId="0" shapeId="0">
      <text>
        <r>
          <rPr>
            <b/>
            <sz val="9"/>
            <color indexed="81"/>
            <rFont val="Tahoma"/>
            <family val="2"/>
          </rPr>
          <t>PC-HP1:</t>
        </r>
        <r>
          <rPr>
            <sz val="9"/>
            <color indexed="81"/>
            <rFont val="Tahoma"/>
            <family val="2"/>
          </rPr>
          <t xml:space="preserve">
MONTO AFIANZADO Y FECHA</t>
        </r>
      </text>
    </comment>
    <comment ref="W130" authorId="0" shapeId="0">
      <text>
        <r>
          <rPr>
            <b/>
            <sz val="9"/>
            <color indexed="81"/>
            <rFont val="Tahoma"/>
            <family val="2"/>
          </rPr>
          <t>PC-HP1:</t>
        </r>
        <r>
          <rPr>
            <sz val="9"/>
            <color indexed="81"/>
            <rFont val="Tahoma"/>
            <family val="2"/>
          </rPr>
          <t xml:space="preserve">
5 AL MILLAR</t>
        </r>
      </text>
    </comment>
    <comment ref="X130" authorId="0" shapeId="0">
      <text>
        <r>
          <rPr>
            <b/>
            <sz val="9"/>
            <color indexed="81"/>
            <rFont val="Tahoma"/>
            <family val="2"/>
          </rPr>
          <t>PC-HP1:</t>
        </r>
        <r>
          <rPr>
            <sz val="9"/>
            <color indexed="81"/>
            <rFont val="Tahoma"/>
            <family val="2"/>
          </rPr>
          <t xml:space="preserve">
5 AL MILLAR</t>
        </r>
      </text>
    </comment>
    <comment ref="Y130" authorId="0" shapeId="0">
      <text>
        <r>
          <rPr>
            <b/>
            <sz val="9"/>
            <color indexed="81"/>
            <rFont val="Tahoma"/>
            <family val="2"/>
          </rPr>
          <t>PC-HP1:</t>
        </r>
        <r>
          <rPr>
            <sz val="9"/>
            <color indexed="81"/>
            <rFont val="Tahoma"/>
            <family val="2"/>
          </rPr>
          <t xml:space="preserve">
5 AL MILLAR</t>
        </r>
      </text>
    </comment>
    <comment ref="D131" authorId="0" shapeId="0">
      <text>
        <r>
          <rPr>
            <b/>
            <sz val="9"/>
            <color indexed="81"/>
            <rFont val="Tahoma"/>
            <family val="2"/>
          </rPr>
          <t>PC-HP1:</t>
        </r>
        <r>
          <rPr>
            <sz val="9"/>
            <color indexed="81"/>
            <rFont val="Tahoma"/>
            <family val="2"/>
          </rPr>
          <t xml:space="preserve">
METAS OBRA</t>
        </r>
      </text>
    </comment>
    <comment ref="T131" authorId="0" shapeId="0">
      <text>
        <r>
          <rPr>
            <b/>
            <sz val="9"/>
            <color indexed="81"/>
            <rFont val="Tahoma"/>
            <family val="2"/>
          </rPr>
          <t>PC-HP1:</t>
        </r>
        <r>
          <rPr>
            <sz val="9"/>
            <color indexed="81"/>
            <rFont val="Tahoma"/>
            <family val="2"/>
          </rPr>
          <t xml:space="preserve">
VEHICULO</t>
        </r>
      </text>
    </comment>
    <comment ref="B132" authorId="0" shapeId="0">
      <text>
        <r>
          <rPr>
            <b/>
            <sz val="9"/>
            <color indexed="81"/>
            <rFont val="Tahoma"/>
            <family val="2"/>
          </rPr>
          <t>PC-HP1:</t>
        </r>
        <r>
          <rPr>
            <sz val="9"/>
            <color indexed="81"/>
            <rFont val="Tahoma"/>
            <family val="2"/>
          </rPr>
          <t xml:space="preserve">
FOLIO MIDS</t>
        </r>
      </text>
    </comment>
    <comment ref="C132" authorId="0" shapeId="0">
      <text>
        <r>
          <rPr>
            <b/>
            <sz val="9"/>
            <color indexed="81"/>
            <rFont val="Tahoma"/>
            <family val="2"/>
          </rPr>
          <t>PC-HP1:</t>
        </r>
        <r>
          <rPr>
            <sz val="9"/>
            <color indexed="81"/>
            <rFont val="Tahoma"/>
            <family val="2"/>
          </rPr>
          <t xml:space="preserve">
NOMBRE DEL CONTRATISTA Y RFC</t>
        </r>
      </text>
    </comment>
    <comment ref="F132" authorId="0" shapeId="0">
      <text>
        <r>
          <rPr>
            <b/>
            <sz val="9"/>
            <color indexed="81"/>
            <rFont val="Tahoma"/>
            <family val="2"/>
          </rPr>
          <t>PC-HP1:</t>
        </r>
        <r>
          <rPr>
            <sz val="9"/>
            <color indexed="81"/>
            <rFont val="Tahoma"/>
            <family val="2"/>
          </rPr>
          <t xml:space="preserve"> GRADO DE REZAGO SOCIAL DE LA LOCALIDAD</t>
        </r>
      </text>
    </comment>
    <comment ref="G132" authorId="0" shapeId="0">
      <text>
        <r>
          <rPr>
            <b/>
            <sz val="9"/>
            <color indexed="81"/>
            <rFont val="Tahoma"/>
            <family val="2"/>
          </rPr>
          <t>PC-HP1:</t>
        </r>
        <r>
          <rPr>
            <sz val="9"/>
            <color indexed="81"/>
            <rFont val="Tahoma"/>
            <family val="2"/>
          </rPr>
          <t xml:space="preserve">
CRITERIO UTILIZADO PARA INVERSION: NO. AGEB, ZAP´S, REZAGO SOCIAL, CUIS</t>
        </r>
      </text>
    </comment>
    <comment ref="H132" authorId="0" shapeId="0">
      <text>
        <r>
          <rPr>
            <b/>
            <sz val="9"/>
            <color indexed="81"/>
            <rFont val="Tahoma"/>
            <family val="2"/>
          </rPr>
          <t>PC-HP1:</t>
        </r>
        <r>
          <rPr>
            <sz val="9"/>
            <color indexed="81"/>
            <rFont val="Tahoma"/>
            <family val="2"/>
          </rPr>
          <t xml:space="preserve">
TIPO DE CONTRIBUCIÓN: DIRECTA, INDIRECTA, COMPLEMENTARIA, ESPECIAL</t>
        </r>
      </text>
    </comment>
    <comment ref="J132" authorId="0" shapeId="0">
      <text>
        <r>
          <rPr>
            <b/>
            <sz val="9"/>
            <color indexed="81"/>
            <rFont val="Tahoma"/>
            <family val="2"/>
          </rPr>
          <t>PC-HP1:</t>
        </r>
        <r>
          <rPr>
            <sz val="9"/>
            <color indexed="81"/>
            <rFont val="Tahoma"/>
            <family val="2"/>
          </rPr>
          <t xml:space="preserve">
BENEFICIARIOS DEL PROYECTO</t>
        </r>
      </text>
    </comment>
    <comment ref="L132"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33" authorId="0" shapeId="0">
      <text>
        <r>
          <rPr>
            <b/>
            <sz val="9"/>
            <color indexed="81"/>
            <rFont val="Tahoma"/>
            <family val="2"/>
          </rPr>
          <t>PC-HP1:</t>
        </r>
        <r>
          <rPr>
            <sz val="9"/>
            <color indexed="81"/>
            <rFont val="Tahoma"/>
            <family val="2"/>
          </rPr>
          <t xml:space="preserve">
INSTITUCION Y NUMERO DE FIANZA</t>
        </r>
      </text>
    </comment>
    <comment ref="I133" authorId="0" shapeId="0">
      <text>
        <r>
          <rPr>
            <b/>
            <sz val="9"/>
            <color indexed="81"/>
            <rFont val="Tahoma"/>
            <family val="2"/>
          </rPr>
          <t>PC-HP1:</t>
        </r>
        <r>
          <rPr>
            <sz val="9"/>
            <color indexed="81"/>
            <rFont val="Tahoma"/>
            <family val="2"/>
          </rPr>
          <t xml:space="preserve">
MONTO AFIANZADO Y FECHA</t>
        </r>
      </text>
    </comment>
    <comment ref="K133" authorId="0" shapeId="0">
      <text>
        <r>
          <rPr>
            <b/>
            <sz val="9"/>
            <color indexed="81"/>
            <rFont val="Tahoma"/>
            <family val="2"/>
          </rPr>
          <t>PC-HP1:</t>
        </r>
        <r>
          <rPr>
            <sz val="9"/>
            <color indexed="81"/>
            <rFont val="Tahoma"/>
            <family val="2"/>
          </rPr>
          <t xml:space="preserve">
INSTITUCION Y NUMERO DE FIANZA</t>
        </r>
      </text>
    </comment>
    <comment ref="L133" authorId="0" shapeId="0">
      <text>
        <r>
          <rPr>
            <b/>
            <sz val="9"/>
            <color indexed="81"/>
            <rFont val="Tahoma"/>
            <family val="2"/>
          </rPr>
          <t>PC-HP1:</t>
        </r>
        <r>
          <rPr>
            <sz val="9"/>
            <color indexed="81"/>
            <rFont val="Tahoma"/>
            <family val="2"/>
          </rPr>
          <t xml:space="preserve">
MONTO AFIANZADO Y FECHA</t>
        </r>
      </text>
    </comment>
    <comment ref="N133" authorId="0" shapeId="0">
      <text>
        <r>
          <rPr>
            <b/>
            <sz val="9"/>
            <color indexed="81"/>
            <rFont val="Tahoma"/>
            <family val="2"/>
          </rPr>
          <t>PC-HP1:</t>
        </r>
        <r>
          <rPr>
            <sz val="9"/>
            <color indexed="81"/>
            <rFont val="Tahoma"/>
            <family val="2"/>
          </rPr>
          <t xml:space="preserve">
INSTITUCION Y NUMERO DE FIANZA</t>
        </r>
      </text>
    </comment>
    <comment ref="O133" authorId="0" shapeId="0">
      <text>
        <r>
          <rPr>
            <b/>
            <sz val="9"/>
            <color indexed="81"/>
            <rFont val="Tahoma"/>
            <family val="2"/>
          </rPr>
          <t>PC-HP1:</t>
        </r>
        <r>
          <rPr>
            <sz val="9"/>
            <color indexed="81"/>
            <rFont val="Tahoma"/>
            <family val="2"/>
          </rPr>
          <t xml:space="preserve">
MONTO AFIANZADO Y FECHA</t>
        </r>
      </text>
    </comment>
    <comment ref="W133" authorId="0" shapeId="0">
      <text>
        <r>
          <rPr>
            <b/>
            <sz val="9"/>
            <color indexed="81"/>
            <rFont val="Tahoma"/>
            <family val="2"/>
          </rPr>
          <t>PC-HP1:</t>
        </r>
        <r>
          <rPr>
            <sz val="9"/>
            <color indexed="81"/>
            <rFont val="Tahoma"/>
            <family val="2"/>
          </rPr>
          <t xml:space="preserve">
5 AL MILLAR</t>
        </r>
      </text>
    </comment>
    <comment ref="X133" authorId="0" shapeId="0">
      <text>
        <r>
          <rPr>
            <b/>
            <sz val="9"/>
            <color indexed="81"/>
            <rFont val="Tahoma"/>
            <family val="2"/>
          </rPr>
          <t>PC-HP1:</t>
        </r>
        <r>
          <rPr>
            <sz val="9"/>
            <color indexed="81"/>
            <rFont val="Tahoma"/>
            <family val="2"/>
          </rPr>
          <t xml:space="preserve">
5 AL MILLAR</t>
        </r>
      </text>
    </comment>
    <comment ref="Y133" authorId="0" shapeId="0">
      <text>
        <r>
          <rPr>
            <b/>
            <sz val="9"/>
            <color indexed="81"/>
            <rFont val="Tahoma"/>
            <family val="2"/>
          </rPr>
          <t>PC-HP1:</t>
        </r>
        <r>
          <rPr>
            <sz val="9"/>
            <color indexed="81"/>
            <rFont val="Tahoma"/>
            <family val="2"/>
          </rPr>
          <t xml:space="preserve">
5 AL MILLAR</t>
        </r>
      </text>
    </comment>
    <comment ref="D134" authorId="0" shapeId="0">
      <text>
        <r>
          <rPr>
            <b/>
            <sz val="9"/>
            <color indexed="81"/>
            <rFont val="Tahoma"/>
            <family val="2"/>
          </rPr>
          <t>PC-HP1:</t>
        </r>
        <r>
          <rPr>
            <sz val="9"/>
            <color indexed="81"/>
            <rFont val="Tahoma"/>
            <family val="2"/>
          </rPr>
          <t xml:space="preserve">
METAS OBRA</t>
        </r>
      </text>
    </comment>
    <comment ref="T134" authorId="0" shapeId="0">
      <text>
        <r>
          <rPr>
            <b/>
            <sz val="9"/>
            <color indexed="81"/>
            <rFont val="Tahoma"/>
            <family val="2"/>
          </rPr>
          <t>PC-HP1:</t>
        </r>
        <r>
          <rPr>
            <sz val="9"/>
            <color indexed="81"/>
            <rFont val="Tahoma"/>
            <family val="2"/>
          </rPr>
          <t xml:space="preserve">
VEHICULO</t>
        </r>
      </text>
    </comment>
    <comment ref="B135" authorId="0" shapeId="0">
      <text>
        <r>
          <rPr>
            <b/>
            <sz val="9"/>
            <color indexed="81"/>
            <rFont val="Tahoma"/>
            <family val="2"/>
          </rPr>
          <t>PC-HP1:</t>
        </r>
        <r>
          <rPr>
            <sz val="9"/>
            <color indexed="81"/>
            <rFont val="Tahoma"/>
            <family val="2"/>
          </rPr>
          <t xml:space="preserve">
FOLIO MIDS</t>
        </r>
      </text>
    </comment>
    <comment ref="C135" authorId="0" shapeId="0">
      <text>
        <r>
          <rPr>
            <b/>
            <sz val="9"/>
            <color indexed="81"/>
            <rFont val="Tahoma"/>
            <family val="2"/>
          </rPr>
          <t>PC-HP1:</t>
        </r>
        <r>
          <rPr>
            <sz val="9"/>
            <color indexed="81"/>
            <rFont val="Tahoma"/>
            <family val="2"/>
          </rPr>
          <t xml:space="preserve">
NOMBRE DEL CONTRATISTA Y RFC</t>
        </r>
      </text>
    </comment>
    <comment ref="F135" authorId="0" shapeId="0">
      <text>
        <r>
          <rPr>
            <b/>
            <sz val="9"/>
            <color indexed="81"/>
            <rFont val="Tahoma"/>
            <family val="2"/>
          </rPr>
          <t>PC-HP1:</t>
        </r>
        <r>
          <rPr>
            <sz val="9"/>
            <color indexed="81"/>
            <rFont val="Tahoma"/>
            <family val="2"/>
          </rPr>
          <t xml:space="preserve"> GRADO DE REZAGO SOCIAL DE LA LOCALIDAD</t>
        </r>
      </text>
    </comment>
    <comment ref="G135" authorId="0" shapeId="0">
      <text>
        <r>
          <rPr>
            <b/>
            <sz val="9"/>
            <color indexed="81"/>
            <rFont val="Tahoma"/>
            <family val="2"/>
          </rPr>
          <t>PC-HP1:</t>
        </r>
        <r>
          <rPr>
            <sz val="9"/>
            <color indexed="81"/>
            <rFont val="Tahoma"/>
            <family val="2"/>
          </rPr>
          <t xml:space="preserve">
CRITERIO UTILIZADO PARA INVERSION: NO. AGEB, ZAP´S, REZAGO SOCIAL, CUIS</t>
        </r>
      </text>
    </comment>
    <comment ref="H135" authorId="0" shapeId="0">
      <text>
        <r>
          <rPr>
            <b/>
            <sz val="9"/>
            <color indexed="81"/>
            <rFont val="Tahoma"/>
            <family val="2"/>
          </rPr>
          <t>PC-HP1:</t>
        </r>
        <r>
          <rPr>
            <sz val="9"/>
            <color indexed="81"/>
            <rFont val="Tahoma"/>
            <family val="2"/>
          </rPr>
          <t xml:space="preserve">
TIPO DE CONTRIBUCIÓN: DIRECTA, INDIRECTA, COMPLEMENTARIA, ESPECIAL</t>
        </r>
      </text>
    </comment>
    <comment ref="J135" authorId="0" shapeId="0">
      <text>
        <r>
          <rPr>
            <b/>
            <sz val="9"/>
            <color indexed="81"/>
            <rFont val="Tahoma"/>
            <family val="2"/>
          </rPr>
          <t>PC-HP1:</t>
        </r>
        <r>
          <rPr>
            <sz val="9"/>
            <color indexed="81"/>
            <rFont val="Tahoma"/>
            <family val="2"/>
          </rPr>
          <t xml:space="preserve">
BENEFICIARIOS DEL PROYECTO</t>
        </r>
      </text>
    </comment>
    <comment ref="L135"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36" authorId="0" shapeId="0">
      <text>
        <r>
          <rPr>
            <b/>
            <sz val="9"/>
            <color indexed="81"/>
            <rFont val="Tahoma"/>
            <family val="2"/>
          </rPr>
          <t>PC-HP1:</t>
        </r>
        <r>
          <rPr>
            <sz val="9"/>
            <color indexed="81"/>
            <rFont val="Tahoma"/>
            <family val="2"/>
          </rPr>
          <t xml:space="preserve">
INSTITUCION Y NUMERO DE FIANZA</t>
        </r>
      </text>
    </comment>
    <comment ref="I136" authorId="0" shapeId="0">
      <text>
        <r>
          <rPr>
            <b/>
            <sz val="9"/>
            <color indexed="81"/>
            <rFont val="Tahoma"/>
            <family val="2"/>
          </rPr>
          <t>PC-HP1:</t>
        </r>
        <r>
          <rPr>
            <sz val="9"/>
            <color indexed="81"/>
            <rFont val="Tahoma"/>
            <family val="2"/>
          </rPr>
          <t xml:space="preserve">
MONTO AFIANZADO Y FECHA</t>
        </r>
      </text>
    </comment>
    <comment ref="K136" authorId="0" shapeId="0">
      <text>
        <r>
          <rPr>
            <b/>
            <sz val="9"/>
            <color indexed="81"/>
            <rFont val="Tahoma"/>
            <family val="2"/>
          </rPr>
          <t>PC-HP1:</t>
        </r>
        <r>
          <rPr>
            <sz val="9"/>
            <color indexed="81"/>
            <rFont val="Tahoma"/>
            <family val="2"/>
          </rPr>
          <t xml:space="preserve">
INSTITUCION Y NUMERO DE FIANZA</t>
        </r>
      </text>
    </comment>
    <comment ref="L136" authorId="0" shapeId="0">
      <text>
        <r>
          <rPr>
            <b/>
            <sz val="9"/>
            <color indexed="81"/>
            <rFont val="Tahoma"/>
            <family val="2"/>
          </rPr>
          <t>PC-HP1:</t>
        </r>
        <r>
          <rPr>
            <sz val="9"/>
            <color indexed="81"/>
            <rFont val="Tahoma"/>
            <family val="2"/>
          </rPr>
          <t xml:space="preserve">
MONTO AFIANZADO Y FECHA</t>
        </r>
      </text>
    </comment>
    <comment ref="N136" authorId="0" shapeId="0">
      <text>
        <r>
          <rPr>
            <b/>
            <sz val="9"/>
            <color indexed="81"/>
            <rFont val="Tahoma"/>
            <family val="2"/>
          </rPr>
          <t>PC-HP1:</t>
        </r>
        <r>
          <rPr>
            <sz val="9"/>
            <color indexed="81"/>
            <rFont val="Tahoma"/>
            <family val="2"/>
          </rPr>
          <t xml:space="preserve">
INSTITUCION Y NUMERO DE FIANZA</t>
        </r>
      </text>
    </comment>
    <comment ref="O136" authorId="0" shapeId="0">
      <text>
        <r>
          <rPr>
            <b/>
            <sz val="9"/>
            <color indexed="81"/>
            <rFont val="Tahoma"/>
            <family val="2"/>
          </rPr>
          <t>PC-HP1:</t>
        </r>
        <r>
          <rPr>
            <sz val="9"/>
            <color indexed="81"/>
            <rFont val="Tahoma"/>
            <family val="2"/>
          </rPr>
          <t xml:space="preserve">
MONTO AFIANZADO Y FECHA</t>
        </r>
      </text>
    </comment>
    <comment ref="W136" authorId="0" shapeId="0">
      <text>
        <r>
          <rPr>
            <b/>
            <sz val="9"/>
            <color indexed="81"/>
            <rFont val="Tahoma"/>
            <family val="2"/>
          </rPr>
          <t>PC-HP1:</t>
        </r>
        <r>
          <rPr>
            <sz val="9"/>
            <color indexed="81"/>
            <rFont val="Tahoma"/>
            <family val="2"/>
          </rPr>
          <t xml:space="preserve">
5 AL MILLAR</t>
        </r>
      </text>
    </comment>
    <comment ref="X136" authorId="0" shapeId="0">
      <text>
        <r>
          <rPr>
            <b/>
            <sz val="9"/>
            <color indexed="81"/>
            <rFont val="Tahoma"/>
            <family val="2"/>
          </rPr>
          <t>PC-HP1:</t>
        </r>
        <r>
          <rPr>
            <sz val="9"/>
            <color indexed="81"/>
            <rFont val="Tahoma"/>
            <family val="2"/>
          </rPr>
          <t xml:space="preserve">
5 AL MILLAR</t>
        </r>
      </text>
    </comment>
    <comment ref="Y136" authorId="0" shapeId="0">
      <text>
        <r>
          <rPr>
            <b/>
            <sz val="9"/>
            <color indexed="81"/>
            <rFont val="Tahoma"/>
            <family val="2"/>
          </rPr>
          <t>PC-HP1:</t>
        </r>
        <r>
          <rPr>
            <sz val="9"/>
            <color indexed="81"/>
            <rFont val="Tahoma"/>
            <family val="2"/>
          </rPr>
          <t xml:space="preserve">
5 AL MILLAR</t>
        </r>
      </text>
    </comment>
    <comment ref="D137" authorId="0" shapeId="0">
      <text>
        <r>
          <rPr>
            <b/>
            <sz val="9"/>
            <color indexed="81"/>
            <rFont val="Tahoma"/>
            <family val="2"/>
          </rPr>
          <t>PC-HP1:</t>
        </r>
        <r>
          <rPr>
            <sz val="9"/>
            <color indexed="81"/>
            <rFont val="Tahoma"/>
            <family val="2"/>
          </rPr>
          <t xml:space="preserve">
METAS OBRA</t>
        </r>
      </text>
    </comment>
    <comment ref="T137" authorId="0" shapeId="0">
      <text>
        <r>
          <rPr>
            <b/>
            <sz val="9"/>
            <color indexed="81"/>
            <rFont val="Tahoma"/>
            <family val="2"/>
          </rPr>
          <t>PC-HP1:</t>
        </r>
        <r>
          <rPr>
            <sz val="9"/>
            <color indexed="81"/>
            <rFont val="Tahoma"/>
            <family val="2"/>
          </rPr>
          <t xml:space="preserve">
VEHICULO</t>
        </r>
      </text>
    </comment>
    <comment ref="B138" authorId="0" shapeId="0">
      <text>
        <r>
          <rPr>
            <b/>
            <sz val="9"/>
            <color indexed="81"/>
            <rFont val="Tahoma"/>
            <family val="2"/>
          </rPr>
          <t>PC-HP1:</t>
        </r>
        <r>
          <rPr>
            <sz val="9"/>
            <color indexed="81"/>
            <rFont val="Tahoma"/>
            <family val="2"/>
          </rPr>
          <t xml:space="preserve">
FOLIO MIDS</t>
        </r>
      </text>
    </comment>
    <comment ref="C138" authorId="0" shapeId="0">
      <text>
        <r>
          <rPr>
            <b/>
            <sz val="9"/>
            <color indexed="81"/>
            <rFont val="Tahoma"/>
            <family val="2"/>
          </rPr>
          <t>PC-HP1:</t>
        </r>
        <r>
          <rPr>
            <sz val="9"/>
            <color indexed="81"/>
            <rFont val="Tahoma"/>
            <family val="2"/>
          </rPr>
          <t xml:space="preserve">
NOMBRE DEL CONTRATISTA Y RFC</t>
        </r>
      </text>
    </comment>
    <comment ref="F138" authorId="0" shapeId="0">
      <text>
        <r>
          <rPr>
            <b/>
            <sz val="9"/>
            <color indexed="81"/>
            <rFont val="Tahoma"/>
            <family val="2"/>
          </rPr>
          <t>PC-HP1:</t>
        </r>
        <r>
          <rPr>
            <sz val="9"/>
            <color indexed="81"/>
            <rFont val="Tahoma"/>
            <family val="2"/>
          </rPr>
          <t xml:space="preserve"> GRADO DE REZAGO SOCIAL DE LA LOCALIDAD</t>
        </r>
      </text>
    </comment>
    <comment ref="G138" authorId="0" shapeId="0">
      <text>
        <r>
          <rPr>
            <b/>
            <sz val="9"/>
            <color indexed="81"/>
            <rFont val="Tahoma"/>
            <family val="2"/>
          </rPr>
          <t>PC-HP1:</t>
        </r>
        <r>
          <rPr>
            <sz val="9"/>
            <color indexed="81"/>
            <rFont val="Tahoma"/>
            <family val="2"/>
          </rPr>
          <t xml:space="preserve">
CRITERIO UTILIZADO PARA INVERSION: NO. AGEB, ZAP´S, REZAGO SOCIAL, CUIS</t>
        </r>
      </text>
    </comment>
    <comment ref="H138" authorId="0" shapeId="0">
      <text>
        <r>
          <rPr>
            <b/>
            <sz val="9"/>
            <color indexed="81"/>
            <rFont val="Tahoma"/>
            <family val="2"/>
          </rPr>
          <t>PC-HP1:</t>
        </r>
        <r>
          <rPr>
            <sz val="9"/>
            <color indexed="81"/>
            <rFont val="Tahoma"/>
            <family val="2"/>
          </rPr>
          <t xml:space="preserve">
TIPO DE CONTRIBUCIÓN: DIRECTA, INDIRECTA, COMPLEMENTARIA, ESPECIAL</t>
        </r>
      </text>
    </comment>
    <comment ref="J138" authorId="0" shapeId="0">
      <text>
        <r>
          <rPr>
            <b/>
            <sz val="9"/>
            <color indexed="81"/>
            <rFont val="Tahoma"/>
            <family val="2"/>
          </rPr>
          <t>PC-HP1:</t>
        </r>
        <r>
          <rPr>
            <sz val="9"/>
            <color indexed="81"/>
            <rFont val="Tahoma"/>
            <family val="2"/>
          </rPr>
          <t xml:space="preserve">
BENEFICIARIOS DEL PROYECTO</t>
        </r>
      </text>
    </comment>
    <comment ref="L138"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39" authorId="0" shapeId="0">
      <text>
        <r>
          <rPr>
            <b/>
            <sz val="9"/>
            <color indexed="81"/>
            <rFont val="Tahoma"/>
            <family val="2"/>
          </rPr>
          <t>PC-HP1:</t>
        </r>
        <r>
          <rPr>
            <sz val="9"/>
            <color indexed="81"/>
            <rFont val="Tahoma"/>
            <family val="2"/>
          </rPr>
          <t xml:space="preserve">
INSTITUCION Y NUMERO DE FIANZA</t>
        </r>
      </text>
    </comment>
    <comment ref="I139" authorId="0" shapeId="0">
      <text>
        <r>
          <rPr>
            <b/>
            <sz val="9"/>
            <color indexed="81"/>
            <rFont val="Tahoma"/>
            <family val="2"/>
          </rPr>
          <t>PC-HP1:</t>
        </r>
        <r>
          <rPr>
            <sz val="9"/>
            <color indexed="81"/>
            <rFont val="Tahoma"/>
            <family val="2"/>
          </rPr>
          <t xml:space="preserve">
MONTO AFIANZADO Y FECHA</t>
        </r>
      </text>
    </comment>
    <comment ref="K139" authorId="0" shapeId="0">
      <text>
        <r>
          <rPr>
            <b/>
            <sz val="9"/>
            <color indexed="81"/>
            <rFont val="Tahoma"/>
            <family val="2"/>
          </rPr>
          <t>PC-HP1:</t>
        </r>
        <r>
          <rPr>
            <sz val="9"/>
            <color indexed="81"/>
            <rFont val="Tahoma"/>
            <family val="2"/>
          </rPr>
          <t xml:space="preserve">
INSTITUCION Y NUMERO DE FIANZA</t>
        </r>
      </text>
    </comment>
    <comment ref="L139" authorId="0" shapeId="0">
      <text>
        <r>
          <rPr>
            <b/>
            <sz val="9"/>
            <color indexed="81"/>
            <rFont val="Tahoma"/>
            <family val="2"/>
          </rPr>
          <t>PC-HP1:</t>
        </r>
        <r>
          <rPr>
            <sz val="9"/>
            <color indexed="81"/>
            <rFont val="Tahoma"/>
            <family val="2"/>
          </rPr>
          <t xml:space="preserve">
MONTO AFIANZADO Y FECHA</t>
        </r>
      </text>
    </comment>
    <comment ref="N139" authorId="0" shapeId="0">
      <text>
        <r>
          <rPr>
            <b/>
            <sz val="9"/>
            <color indexed="81"/>
            <rFont val="Tahoma"/>
            <family val="2"/>
          </rPr>
          <t>PC-HP1:</t>
        </r>
        <r>
          <rPr>
            <sz val="9"/>
            <color indexed="81"/>
            <rFont val="Tahoma"/>
            <family val="2"/>
          </rPr>
          <t xml:space="preserve">
INSTITUCION Y NUMERO DE FIANZA</t>
        </r>
      </text>
    </comment>
    <comment ref="O139" authorId="0" shapeId="0">
      <text>
        <r>
          <rPr>
            <b/>
            <sz val="9"/>
            <color indexed="81"/>
            <rFont val="Tahoma"/>
            <family val="2"/>
          </rPr>
          <t>PC-HP1:</t>
        </r>
        <r>
          <rPr>
            <sz val="9"/>
            <color indexed="81"/>
            <rFont val="Tahoma"/>
            <family val="2"/>
          </rPr>
          <t xml:space="preserve">
MONTO AFIANZADO Y FECHA</t>
        </r>
      </text>
    </comment>
    <comment ref="W139" authorId="0" shapeId="0">
      <text>
        <r>
          <rPr>
            <b/>
            <sz val="9"/>
            <color indexed="81"/>
            <rFont val="Tahoma"/>
            <family val="2"/>
          </rPr>
          <t>PC-HP1:</t>
        </r>
        <r>
          <rPr>
            <sz val="9"/>
            <color indexed="81"/>
            <rFont val="Tahoma"/>
            <family val="2"/>
          </rPr>
          <t xml:space="preserve">
5 AL MILLAR</t>
        </r>
      </text>
    </comment>
    <comment ref="X139" authorId="0" shapeId="0">
      <text>
        <r>
          <rPr>
            <b/>
            <sz val="9"/>
            <color indexed="81"/>
            <rFont val="Tahoma"/>
            <family val="2"/>
          </rPr>
          <t>PC-HP1:</t>
        </r>
        <r>
          <rPr>
            <sz val="9"/>
            <color indexed="81"/>
            <rFont val="Tahoma"/>
            <family val="2"/>
          </rPr>
          <t xml:space="preserve">
5 AL MILLAR</t>
        </r>
      </text>
    </comment>
    <comment ref="Y139" authorId="0" shapeId="0">
      <text>
        <r>
          <rPr>
            <b/>
            <sz val="9"/>
            <color indexed="81"/>
            <rFont val="Tahoma"/>
            <family val="2"/>
          </rPr>
          <t>PC-HP1:</t>
        </r>
        <r>
          <rPr>
            <sz val="9"/>
            <color indexed="81"/>
            <rFont val="Tahoma"/>
            <family val="2"/>
          </rPr>
          <t xml:space="preserve">
5 AL MILLAR</t>
        </r>
      </text>
    </comment>
    <comment ref="D140" authorId="0" shapeId="0">
      <text>
        <r>
          <rPr>
            <b/>
            <sz val="9"/>
            <color indexed="81"/>
            <rFont val="Tahoma"/>
            <family val="2"/>
          </rPr>
          <t>PC-HP1:</t>
        </r>
        <r>
          <rPr>
            <sz val="9"/>
            <color indexed="81"/>
            <rFont val="Tahoma"/>
            <family val="2"/>
          </rPr>
          <t xml:space="preserve">
METAS OBRA</t>
        </r>
      </text>
    </comment>
    <comment ref="T140" authorId="0" shapeId="0">
      <text>
        <r>
          <rPr>
            <b/>
            <sz val="9"/>
            <color indexed="81"/>
            <rFont val="Tahoma"/>
            <family val="2"/>
          </rPr>
          <t>PC-HP1:</t>
        </r>
        <r>
          <rPr>
            <sz val="9"/>
            <color indexed="81"/>
            <rFont val="Tahoma"/>
            <family val="2"/>
          </rPr>
          <t xml:space="preserve">
VEHICULO</t>
        </r>
      </text>
    </comment>
    <comment ref="B141" authorId="0" shapeId="0">
      <text>
        <r>
          <rPr>
            <b/>
            <sz val="9"/>
            <color indexed="81"/>
            <rFont val="Tahoma"/>
            <family val="2"/>
          </rPr>
          <t>PC-HP1:</t>
        </r>
        <r>
          <rPr>
            <sz val="9"/>
            <color indexed="81"/>
            <rFont val="Tahoma"/>
            <family val="2"/>
          </rPr>
          <t xml:space="preserve">
FOLIO MIDS</t>
        </r>
      </text>
    </comment>
    <comment ref="C141" authorId="0" shapeId="0">
      <text>
        <r>
          <rPr>
            <b/>
            <sz val="9"/>
            <color indexed="81"/>
            <rFont val="Tahoma"/>
            <family val="2"/>
          </rPr>
          <t>PC-HP1:</t>
        </r>
        <r>
          <rPr>
            <sz val="9"/>
            <color indexed="81"/>
            <rFont val="Tahoma"/>
            <family val="2"/>
          </rPr>
          <t xml:space="preserve">
NOMBRE DEL CONTRATISTA Y RFC</t>
        </r>
      </text>
    </comment>
    <comment ref="F141" authorId="0" shapeId="0">
      <text>
        <r>
          <rPr>
            <b/>
            <sz val="9"/>
            <color indexed="81"/>
            <rFont val="Tahoma"/>
            <family val="2"/>
          </rPr>
          <t>PC-HP1:</t>
        </r>
        <r>
          <rPr>
            <sz val="9"/>
            <color indexed="81"/>
            <rFont val="Tahoma"/>
            <family val="2"/>
          </rPr>
          <t xml:space="preserve"> GRADO DE REZAGO SOCIAL DE LA LOCALIDAD</t>
        </r>
      </text>
    </comment>
    <comment ref="G141" authorId="0" shapeId="0">
      <text>
        <r>
          <rPr>
            <b/>
            <sz val="9"/>
            <color indexed="81"/>
            <rFont val="Tahoma"/>
            <family val="2"/>
          </rPr>
          <t>PC-HP1:</t>
        </r>
        <r>
          <rPr>
            <sz val="9"/>
            <color indexed="81"/>
            <rFont val="Tahoma"/>
            <family val="2"/>
          </rPr>
          <t xml:space="preserve">
CRITERIO UTILIZADO PARA INVERSION: NO. AGEB, ZAP´S, REZAGO SOCIAL, CUIS</t>
        </r>
      </text>
    </comment>
    <comment ref="H141" authorId="0" shapeId="0">
      <text>
        <r>
          <rPr>
            <b/>
            <sz val="9"/>
            <color indexed="81"/>
            <rFont val="Tahoma"/>
            <family val="2"/>
          </rPr>
          <t>PC-HP1:</t>
        </r>
        <r>
          <rPr>
            <sz val="9"/>
            <color indexed="81"/>
            <rFont val="Tahoma"/>
            <family val="2"/>
          </rPr>
          <t xml:space="preserve">
TIPO DE CONTRIBUCIÓN: DIRECTA, INDIRECTA, COMPLEMENTARIA, ESPECIAL</t>
        </r>
      </text>
    </comment>
    <comment ref="J141" authorId="0" shapeId="0">
      <text>
        <r>
          <rPr>
            <b/>
            <sz val="9"/>
            <color indexed="81"/>
            <rFont val="Tahoma"/>
            <family val="2"/>
          </rPr>
          <t>PC-HP1:</t>
        </r>
        <r>
          <rPr>
            <sz val="9"/>
            <color indexed="81"/>
            <rFont val="Tahoma"/>
            <family val="2"/>
          </rPr>
          <t xml:space="preserve">
BENEFICIARIOS DEL PROYECTO</t>
        </r>
      </text>
    </comment>
    <comment ref="L141"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42" authorId="0" shapeId="0">
      <text>
        <r>
          <rPr>
            <b/>
            <sz val="9"/>
            <color indexed="81"/>
            <rFont val="Tahoma"/>
            <family val="2"/>
          </rPr>
          <t>PC-HP1:</t>
        </r>
        <r>
          <rPr>
            <sz val="9"/>
            <color indexed="81"/>
            <rFont val="Tahoma"/>
            <family val="2"/>
          </rPr>
          <t xml:space="preserve">
INSTITUCION Y NUMERO DE FIANZA</t>
        </r>
      </text>
    </comment>
    <comment ref="I142" authorId="0" shapeId="0">
      <text>
        <r>
          <rPr>
            <b/>
            <sz val="9"/>
            <color indexed="81"/>
            <rFont val="Tahoma"/>
            <family val="2"/>
          </rPr>
          <t>PC-HP1:</t>
        </r>
        <r>
          <rPr>
            <sz val="9"/>
            <color indexed="81"/>
            <rFont val="Tahoma"/>
            <family val="2"/>
          </rPr>
          <t xml:space="preserve">
MONTO AFIANZADO Y FECHA</t>
        </r>
      </text>
    </comment>
    <comment ref="K142" authorId="0" shapeId="0">
      <text>
        <r>
          <rPr>
            <b/>
            <sz val="9"/>
            <color indexed="81"/>
            <rFont val="Tahoma"/>
            <family val="2"/>
          </rPr>
          <t>PC-HP1:</t>
        </r>
        <r>
          <rPr>
            <sz val="9"/>
            <color indexed="81"/>
            <rFont val="Tahoma"/>
            <family val="2"/>
          </rPr>
          <t xml:space="preserve">
INSTITUCION Y NUMERO DE FIANZA</t>
        </r>
      </text>
    </comment>
    <comment ref="L142" authorId="0" shapeId="0">
      <text>
        <r>
          <rPr>
            <b/>
            <sz val="9"/>
            <color indexed="81"/>
            <rFont val="Tahoma"/>
            <family val="2"/>
          </rPr>
          <t>PC-HP1:</t>
        </r>
        <r>
          <rPr>
            <sz val="9"/>
            <color indexed="81"/>
            <rFont val="Tahoma"/>
            <family val="2"/>
          </rPr>
          <t xml:space="preserve">
MONTO AFIANZADO Y FECHA</t>
        </r>
      </text>
    </comment>
    <comment ref="N142" authorId="0" shapeId="0">
      <text>
        <r>
          <rPr>
            <b/>
            <sz val="9"/>
            <color indexed="81"/>
            <rFont val="Tahoma"/>
            <family val="2"/>
          </rPr>
          <t>PC-HP1:</t>
        </r>
        <r>
          <rPr>
            <sz val="9"/>
            <color indexed="81"/>
            <rFont val="Tahoma"/>
            <family val="2"/>
          </rPr>
          <t xml:space="preserve">
INSTITUCION Y NUMERO DE FIANZA</t>
        </r>
      </text>
    </comment>
    <comment ref="O142" authorId="0" shapeId="0">
      <text>
        <r>
          <rPr>
            <b/>
            <sz val="9"/>
            <color indexed="81"/>
            <rFont val="Tahoma"/>
            <family val="2"/>
          </rPr>
          <t>PC-HP1:</t>
        </r>
        <r>
          <rPr>
            <sz val="9"/>
            <color indexed="81"/>
            <rFont val="Tahoma"/>
            <family val="2"/>
          </rPr>
          <t xml:space="preserve">
MONTO AFIANZADO Y FECHA</t>
        </r>
      </text>
    </comment>
    <comment ref="W142" authorId="0" shapeId="0">
      <text>
        <r>
          <rPr>
            <b/>
            <sz val="9"/>
            <color indexed="81"/>
            <rFont val="Tahoma"/>
            <family val="2"/>
          </rPr>
          <t>PC-HP1:</t>
        </r>
        <r>
          <rPr>
            <sz val="9"/>
            <color indexed="81"/>
            <rFont val="Tahoma"/>
            <family val="2"/>
          </rPr>
          <t xml:space="preserve">
5 AL MILLAR</t>
        </r>
      </text>
    </comment>
    <comment ref="X142" authorId="0" shapeId="0">
      <text>
        <r>
          <rPr>
            <b/>
            <sz val="9"/>
            <color indexed="81"/>
            <rFont val="Tahoma"/>
            <family val="2"/>
          </rPr>
          <t>PC-HP1:</t>
        </r>
        <r>
          <rPr>
            <sz val="9"/>
            <color indexed="81"/>
            <rFont val="Tahoma"/>
            <family val="2"/>
          </rPr>
          <t xml:space="preserve">
5 AL MILLAR</t>
        </r>
      </text>
    </comment>
    <comment ref="Y142" authorId="0" shapeId="0">
      <text>
        <r>
          <rPr>
            <b/>
            <sz val="9"/>
            <color indexed="81"/>
            <rFont val="Tahoma"/>
            <family val="2"/>
          </rPr>
          <t>PC-HP1:</t>
        </r>
        <r>
          <rPr>
            <sz val="9"/>
            <color indexed="81"/>
            <rFont val="Tahoma"/>
            <family val="2"/>
          </rPr>
          <t xml:space="preserve">
5 AL MILLAR</t>
        </r>
      </text>
    </comment>
    <comment ref="D143" authorId="0" shapeId="0">
      <text>
        <r>
          <rPr>
            <b/>
            <sz val="9"/>
            <color indexed="81"/>
            <rFont val="Tahoma"/>
            <family val="2"/>
          </rPr>
          <t>PC-HP1:</t>
        </r>
        <r>
          <rPr>
            <sz val="9"/>
            <color indexed="81"/>
            <rFont val="Tahoma"/>
            <family val="2"/>
          </rPr>
          <t xml:space="preserve">
METAS OBRA</t>
        </r>
      </text>
    </comment>
    <comment ref="T143" authorId="0" shapeId="0">
      <text>
        <r>
          <rPr>
            <b/>
            <sz val="9"/>
            <color indexed="81"/>
            <rFont val="Tahoma"/>
            <family val="2"/>
          </rPr>
          <t>PC-HP1:</t>
        </r>
        <r>
          <rPr>
            <sz val="9"/>
            <color indexed="81"/>
            <rFont val="Tahoma"/>
            <family val="2"/>
          </rPr>
          <t xml:space="preserve">
VEHICULO</t>
        </r>
      </text>
    </comment>
    <comment ref="B144" authorId="0" shapeId="0">
      <text>
        <r>
          <rPr>
            <b/>
            <sz val="9"/>
            <color indexed="81"/>
            <rFont val="Tahoma"/>
            <family val="2"/>
          </rPr>
          <t>PC-HP1:</t>
        </r>
        <r>
          <rPr>
            <sz val="9"/>
            <color indexed="81"/>
            <rFont val="Tahoma"/>
            <family val="2"/>
          </rPr>
          <t xml:space="preserve">
FOLIO MIDS</t>
        </r>
      </text>
    </comment>
    <comment ref="C144" authorId="0" shapeId="0">
      <text>
        <r>
          <rPr>
            <b/>
            <sz val="9"/>
            <color indexed="81"/>
            <rFont val="Tahoma"/>
            <family val="2"/>
          </rPr>
          <t>PC-HP1:</t>
        </r>
        <r>
          <rPr>
            <sz val="9"/>
            <color indexed="81"/>
            <rFont val="Tahoma"/>
            <family val="2"/>
          </rPr>
          <t xml:space="preserve">
NOMBRE DEL CONTRATISTA Y RFC</t>
        </r>
      </text>
    </comment>
    <comment ref="F144" authorId="0" shapeId="0">
      <text>
        <r>
          <rPr>
            <b/>
            <sz val="9"/>
            <color indexed="81"/>
            <rFont val="Tahoma"/>
            <family val="2"/>
          </rPr>
          <t>PC-HP1:</t>
        </r>
        <r>
          <rPr>
            <sz val="9"/>
            <color indexed="81"/>
            <rFont val="Tahoma"/>
            <family val="2"/>
          </rPr>
          <t xml:space="preserve"> GRADO DE REZAGO SOCIAL DE LA LOCALIDAD</t>
        </r>
      </text>
    </comment>
    <comment ref="G144" authorId="0" shapeId="0">
      <text>
        <r>
          <rPr>
            <b/>
            <sz val="9"/>
            <color indexed="81"/>
            <rFont val="Tahoma"/>
            <family val="2"/>
          </rPr>
          <t>PC-HP1:</t>
        </r>
        <r>
          <rPr>
            <sz val="9"/>
            <color indexed="81"/>
            <rFont val="Tahoma"/>
            <family val="2"/>
          </rPr>
          <t xml:space="preserve">
CRITERIO UTILIZADO PARA INVERSION: NO. AGEB, ZAP´S, REZAGO SOCIAL, CUIS</t>
        </r>
      </text>
    </comment>
    <comment ref="H144" authorId="0" shapeId="0">
      <text>
        <r>
          <rPr>
            <b/>
            <sz val="9"/>
            <color indexed="81"/>
            <rFont val="Tahoma"/>
            <family val="2"/>
          </rPr>
          <t>PC-HP1:</t>
        </r>
        <r>
          <rPr>
            <sz val="9"/>
            <color indexed="81"/>
            <rFont val="Tahoma"/>
            <family val="2"/>
          </rPr>
          <t xml:space="preserve">
TIPO DE CONTRIBUCIÓN: DIRECTA, INDIRECTA, COMPLEMENTARIA, ESPECIAL</t>
        </r>
      </text>
    </comment>
    <comment ref="J144" authorId="0" shapeId="0">
      <text>
        <r>
          <rPr>
            <b/>
            <sz val="9"/>
            <color indexed="81"/>
            <rFont val="Tahoma"/>
            <family val="2"/>
          </rPr>
          <t>PC-HP1:</t>
        </r>
        <r>
          <rPr>
            <sz val="9"/>
            <color indexed="81"/>
            <rFont val="Tahoma"/>
            <family val="2"/>
          </rPr>
          <t xml:space="preserve">
BENEFICIARIOS DEL PROYECTO</t>
        </r>
      </text>
    </comment>
    <comment ref="L144"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45" authorId="0" shapeId="0">
      <text>
        <r>
          <rPr>
            <b/>
            <sz val="9"/>
            <color indexed="81"/>
            <rFont val="Tahoma"/>
            <family val="2"/>
          </rPr>
          <t>PC-HP1:</t>
        </r>
        <r>
          <rPr>
            <sz val="9"/>
            <color indexed="81"/>
            <rFont val="Tahoma"/>
            <family val="2"/>
          </rPr>
          <t xml:space="preserve">
INSTITUCION Y NUMERO DE FIANZA</t>
        </r>
      </text>
    </comment>
    <comment ref="I145" authorId="0" shapeId="0">
      <text>
        <r>
          <rPr>
            <b/>
            <sz val="9"/>
            <color indexed="81"/>
            <rFont val="Tahoma"/>
            <family val="2"/>
          </rPr>
          <t>PC-HP1:</t>
        </r>
        <r>
          <rPr>
            <sz val="9"/>
            <color indexed="81"/>
            <rFont val="Tahoma"/>
            <family val="2"/>
          </rPr>
          <t xml:space="preserve">
MONTO AFIANZADO Y FECHA</t>
        </r>
      </text>
    </comment>
    <comment ref="K145" authorId="0" shapeId="0">
      <text>
        <r>
          <rPr>
            <b/>
            <sz val="9"/>
            <color indexed="81"/>
            <rFont val="Tahoma"/>
            <family val="2"/>
          </rPr>
          <t>PC-HP1:</t>
        </r>
        <r>
          <rPr>
            <sz val="9"/>
            <color indexed="81"/>
            <rFont val="Tahoma"/>
            <family val="2"/>
          </rPr>
          <t xml:space="preserve">
INSTITUCION Y NUMERO DE FIANZA</t>
        </r>
      </text>
    </comment>
    <comment ref="L145" authorId="0" shapeId="0">
      <text>
        <r>
          <rPr>
            <b/>
            <sz val="9"/>
            <color indexed="81"/>
            <rFont val="Tahoma"/>
            <family val="2"/>
          </rPr>
          <t>PC-HP1:</t>
        </r>
        <r>
          <rPr>
            <sz val="9"/>
            <color indexed="81"/>
            <rFont val="Tahoma"/>
            <family val="2"/>
          </rPr>
          <t xml:space="preserve">
MONTO AFIANZADO Y FECHA</t>
        </r>
      </text>
    </comment>
    <comment ref="N145" authorId="0" shapeId="0">
      <text>
        <r>
          <rPr>
            <b/>
            <sz val="9"/>
            <color indexed="81"/>
            <rFont val="Tahoma"/>
            <family val="2"/>
          </rPr>
          <t>PC-HP1:</t>
        </r>
        <r>
          <rPr>
            <sz val="9"/>
            <color indexed="81"/>
            <rFont val="Tahoma"/>
            <family val="2"/>
          </rPr>
          <t xml:space="preserve">
INSTITUCION Y NUMERO DE FIANZA</t>
        </r>
      </text>
    </comment>
    <comment ref="O145" authorId="0" shapeId="0">
      <text>
        <r>
          <rPr>
            <b/>
            <sz val="9"/>
            <color indexed="81"/>
            <rFont val="Tahoma"/>
            <family val="2"/>
          </rPr>
          <t>PC-HP1:</t>
        </r>
        <r>
          <rPr>
            <sz val="9"/>
            <color indexed="81"/>
            <rFont val="Tahoma"/>
            <family val="2"/>
          </rPr>
          <t xml:space="preserve">
MONTO AFIANZADO Y FECHA</t>
        </r>
      </text>
    </comment>
    <comment ref="W145" authorId="0" shapeId="0">
      <text>
        <r>
          <rPr>
            <b/>
            <sz val="9"/>
            <color indexed="81"/>
            <rFont val="Tahoma"/>
            <family val="2"/>
          </rPr>
          <t>PC-HP1:</t>
        </r>
        <r>
          <rPr>
            <sz val="9"/>
            <color indexed="81"/>
            <rFont val="Tahoma"/>
            <family val="2"/>
          </rPr>
          <t xml:space="preserve">
5 AL MILLAR</t>
        </r>
      </text>
    </comment>
    <comment ref="X145" authorId="0" shapeId="0">
      <text>
        <r>
          <rPr>
            <b/>
            <sz val="9"/>
            <color indexed="81"/>
            <rFont val="Tahoma"/>
            <family val="2"/>
          </rPr>
          <t>PC-HP1:</t>
        </r>
        <r>
          <rPr>
            <sz val="9"/>
            <color indexed="81"/>
            <rFont val="Tahoma"/>
            <family val="2"/>
          </rPr>
          <t xml:space="preserve">
5 AL MILLAR</t>
        </r>
      </text>
    </comment>
    <comment ref="Y145" authorId="0" shapeId="0">
      <text>
        <r>
          <rPr>
            <b/>
            <sz val="9"/>
            <color indexed="81"/>
            <rFont val="Tahoma"/>
            <family val="2"/>
          </rPr>
          <t>PC-HP1:</t>
        </r>
        <r>
          <rPr>
            <sz val="9"/>
            <color indexed="81"/>
            <rFont val="Tahoma"/>
            <family val="2"/>
          </rPr>
          <t xml:space="preserve">
5 AL MILLAR</t>
        </r>
      </text>
    </comment>
    <comment ref="D146" authorId="0" shapeId="0">
      <text>
        <r>
          <rPr>
            <b/>
            <sz val="9"/>
            <color indexed="81"/>
            <rFont val="Tahoma"/>
            <family val="2"/>
          </rPr>
          <t>PC-HP1:</t>
        </r>
        <r>
          <rPr>
            <sz val="9"/>
            <color indexed="81"/>
            <rFont val="Tahoma"/>
            <family val="2"/>
          </rPr>
          <t xml:space="preserve">
METAS OBRA</t>
        </r>
      </text>
    </comment>
    <comment ref="T146" authorId="0" shapeId="0">
      <text>
        <r>
          <rPr>
            <b/>
            <sz val="9"/>
            <color indexed="81"/>
            <rFont val="Tahoma"/>
            <family val="2"/>
          </rPr>
          <t>PC-HP1:</t>
        </r>
        <r>
          <rPr>
            <sz val="9"/>
            <color indexed="81"/>
            <rFont val="Tahoma"/>
            <family val="2"/>
          </rPr>
          <t xml:space="preserve">
VEHICULO</t>
        </r>
      </text>
    </comment>
    <comment ref="B147" authorId="0" shapeId="0">
      <text>
        <r>
          <rPr>
            <b/>
            <sz val="9"/>
            <color indexed="81"/>
            <rFont val="Tahoma"/>
            <family val="2"/>
          </rPr>
          <t>PC-HP1:</t>
        </r>
        <r>
          <rPr>
            <sz val="9"/>
            <color indexed="81"/>
            <rFont val="Tahoma"/>
            <family val="2"/>
          </rPr>
          <t xml:space="preserve">
FOLIO MIDS</t>
        </r>
      </text>
    </comment>
    <comment ref="C147" authorId="0" shapeId="0">
      <text>
        <r>
          <rPr>
            <b/>
            <sz val="9"/>
            <color indexed="81"/>
            <rFont val="Tahoma"/>
            <family val="2"/>
          </rPr>
          <t>PC-HP1:</t>
        </r>
        <r>
          <rPr>
            <sz val="9"/>
            <color indexed="81"/>
            <rFont val="Tahoma"/>
            <family val="2"/>
          </rPr>
          <t xml:space="preserve">
NOMBRE DEL CONTRATISTA Y RFC</t>
        </r>
      </text>
    </comment>
    <comment ref="F147" authorId="0" shapeId="0">
      <text>
        <r>
          <rPr>
            <b/>
            <sz val="9"/>
            <color indexed="81"/>
            <rFont val="Tahoma"/>
            <family val="2"/>
          </rPr>
          <t>PC-HP1:</t>
        </r>
        <r>
          <rPr>
            <sz val="9"/>
            <color indexed="81"/>
            <rFont val="Tahoma"/>
            <family val="2"/>
          </rPr>
          <t xml:space="preserve"> GRADO DE REZAGO SOCIAL DE LA LOCALIDAD</t>
        </r>
      </text>
    </comment>
    <comment ref="G147" authorId="0" shapeId="0">
      <text>
        <r>
          <rPr>
            <b/>
            <sz val="9"/>
            <color indexed="81"/>
            <rFont val="Tahoma"/>
            <family val="2"/>
          </rPr>
          <t>PC-HP1:</t>
        </r>
        <r>
          <rPr>
            <sz val="9"/>
            <color indexed="81"/>
            <rFont val="Tahoma"/>
            <family val="2"/>
          </rPr>
          <t xml:space="preserve">
CRITERIO UTILIZADO PARA INVERSION: NO. AGEB, ZAP´S, REZAGO SOCIAL, CUIS</t>
        </r>
      </text>
    </comment>
    <comment ref="H147" authorId="0" shapeId="0">
      <text>
        <r>
          <rPr>
            <b/>
            <sz val="9"/>
            <color indexed="81"/>
            <rFont val="Tahoma"/>
            <family val="2"/>
          </rPr>
          <t>PC-HP1:</t>
        </r>
        <r>
          <rPr>
            <sz val="9"/>
            <color indexed="81"/>
            <rFont val="Tahoma"/>
            <family val="2"/>
          </rPr>
          <t xml:space="preserve">
TIPO DE CONTRIBUCIÓN: DIRECTA, INDIRECTA, COMPLEMENTARIA, ESPECIAL</t>
        </r>
      </text>
    </comment>
    <comment ref="J147" authorId="0" shapeId="0">
      <text>
        <r>
          <rPr>
            <b/>
            <sz val="9"/>
            <color indexed="81"/>
            <rFont val="Tahoma"/>
            <family val="2"/>
          </rPr>
          <t>PC-HP1:</t>
        </r>
        <r>
          <rPr>
            <sz val="9"/>
            <color indexed="81"/>
            <rFont val="Tahoma"/>
            <family val="2"/>
          </rPr>
          <t xml:space="preserve">
BENEFICIARIOS DEL PROYECTO</t>
        </r>
      </text>
    </comment>
    <comment ref="L147"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48" authorId="0" shapeId="0">
      <text>
        <r>
          <rPr>
            <b/>
            <sz val="9"/>
            <color indexed="81"/>
            <rFont val="Tahoma"/>
            <family val="2"/>
          </rPr>
          <t>PC-HP1:</t>
        </r>
        <r>
          <rPr>
            <sz val="9"/>
            <color indexed="81"/>
            <rFont val="Tahoma"/>
            <family val="2"/>
          </rPr>
          <t xml:space="preserve">
INSTITUCION Y NUMERO DE FIANZA</t>
        </r>
      </text>
    </comment>
    <comment ref="I148" authorId="0" shapeId="0">
      <text>
        <r>
          <rPr>
            <b/>
            <sz val="9"/>
            <color indexed="81"/>
            <rFont val="Tahoma"/>
            <family val="2"/>
          </rPr>
          <t>PC-HP1:</t>
        </r>
        <r>
          <rPr>
            <sz val="9"/>
            <color indexed="81"/>
            <rFont val="Tahoma"/>
            <family val="2"/>
          </rPr>
          <t xml:space="preserve">
MONTO AFIANZADO Y FECHA</t>
        </r>
      </text>
    </comment>
    <comment ref="K148" authorId="0" shapeId="0">
      <text>
        <r>
          <rPr>
            <b/>
            <sz val="9"/>
            <color indexed="81"/>
            <rFont val="Tahoma"/>
            <family val="2"/>
          </rPr>
          <t>PC-HP1:</t>
        </r>
        <r>
          <rPr>
            <sz val="9"/>
            <color indexed="81"/>
            <rFont val="Tahoma"/>
            <family val="2"/>
          </rPr>
          <t xml:space="preserve">
INSTITUCION Y NUMERO DE FIANZA</t>
        </r>
      </text>
    </comment>
    <comment ref="L148" authorId="0" shapeId="0">
      <text>
        <r>
          <rPr>
            <b/>
            <sz val="9"/>
            <color indexed="81"/>
            <rFont val="Tahoma"/>
            <family val="2"/>
          </rPr>
          <t>PC-HP1:</t>
        </r>
        <r>
          <rPr>
            <sz val="9"/>
            <color indexed="81"/>
            <rFont val="Tahoma"/>
            <family val="2"/>
          </rPr>
          <t xml:space="preserve">
MONTO AFIANZADO Y FECHA</t>
        </r>
      </text>
    </comment>
    <comment ref="N148" authorId="0" shapeId="0">
      <text>
        <r>
          <rPr>
            <b/>
            <sz val="9"/>
            <color indexed="81"/>
            <rFont val="Tahoma"/>
            <family val="2"/>
          </rPr>
          <t>PC-HP1:</t>
        </r>
        <r>
          <rPr>
            <sz val="9"/>
            <color indexed="81"/>
            <rFont val="Tahoma"/>
            <family val="2"/>
          </rPr>
          <t xml:space="preserve">
INSTITUCION Y NUMERO DE FIANZA</t>
        </r>
      </text>
    </comment>
    <comment ref="O148" authorId="0" shapeId="0">
      <text>
        <r>
          <rPr>
            <b/>
            <sz val="9"/>
            <color indexed="81"/>
            <rFont val="Tahoma"/>
            <family val="2"/>
          </rPr>
          <t>PC-HP1:</t>
        </r>
        <r>
          <rPr>
            <sz val="9"/>
            <color indexed="81"/>
            <rFont val="Tahoma"/>
            <family val="2"/>
          </rPr>
          <t xml:space="preserve">
MONTO AFIANZADO Y FECHA</t>
        </r>
      </text>
    </comment>
    <comment ref="W148" authorId="0" shapeId="0">
      <text>
        <r>
          <rPr>
            <b/>
            <sz val="9"/>
            <color indexed="81"/>
            <rFont val="Tahoma"/>
            <family val="2"/>
          </rPr>
          <t>PC-HP1:</t>
        </r>
        <r>
          <rPr>
            <sz val="9"/>
            <color indexed="81"/>
            <rFont val="Tahoma"/>
            <family val="2"/>
          </rPr>
          <t xml:space="preserve">
5 AL MILLAR</t>
        </r>
      </text>
    </comment>
    <comment ref="X148" authorId="0" shapeId="0">
      <text>
        <r>
          <rPr>
            <b/>
            <sz val="9"/>
            <color indexed="81"/>
            <rFont val="Tahoma"/>
            <family val="2"/>
          </rPr>
          <t>PC-HP1:</t>
        </r>
        <r>
          <rPr>
            <sz val="9"/>
            <color indexed="81"/>
            <rFont val="Tahoma"/>
            <family val="2"/>
          </rPr>
          <t xml:space="preserve">
5 AL MILLAR</t>
        </r>
      </text>
    </comment>
    <comment ref="Y148" authorId="0" shapeId="0">
      <text>
        <r>
          <rPr>
            <b/>
            <sz val="9"/>
            <color indexed="81"/>
            <rFont val="Tahoma"/>
            <family val="2"/>
          </rPr>
          <t>PC-HP1:</t>
        </r>
        <r>
          <rPr>
            <sz val="9"/>
            <color indexed="81"/>
            <rFont val="Tahoma"/>
            <family val="2"/>
          </rPr>
          <t xml:space="preserve">
5 AL MILLAR</t>
        </r>
      </text>
    </comment>
    <comment ref="D149" authorId="0" shapeId="0">
      <text>
        <r>
          <rPr>
            <b/>
            <sz val="9"/>
            <color indexed="81"/>
            <rFont val="Tahoma"/>
            <family val="2"/>
          </rPr>
          <t>PC-HP1:</t>
        </r>
        <r>
          <rPr>
            <sz val="9"/>
            <color indexed="81"/>
            <rFont val="Tahoma"/>
            <family val="2"/>
          </rPr>
          <t xml:space="preserve">
METAS OBRA</t>
        </r>
      </text>
    </comment>
    <comment ref="T149" authorId="0" shapeId="0">
      <text>
        <r>
          <rPr>
            <b/>
            <sz val="9"/>
            <color indexed="81"/>
            <rFont val="Tahoma"/>
            <family val="2"/>
          </rPr>
          <t>PC-HP1:</t>
        </r>
        <r>
          <rPr>
            <sz val="9"/>
            <color indexed="81"/>
            <rFont val="Tahoma"/>
            <family val="2"/>
          </rPr>
          <t xml:space="preserve">
VEHICULO</t>
        </r>
      </text>
    </comment>
    <comment ref="B150" authorId="0" shapeId="0">
      <text>
        <r>
          <rPr>
            <b/>
            <sz val="9"/>
            <color indexed="81"/>
            <rFont val="Tahoma"/>
            <family val="2"/>
          </rPr>
          <t>PC-HP1:</t>
        </r>
        <r>
          <rPr>
            <sz val="9"/>
            <color indexed="81"/>
            <rFont val="Tahoma"/>
            <family val="2"/>
          </rPr>
          <t xml:space="preserve">
FOLIO MIDS</t>
        </r>
      </text>
    </comment>
    <comment ref="C150" authorId="0" shapeId="0">
      <text>
        <r>
          <rPr>
            <b/>
            <sz val="9"/>
            <color indexed="81"/>
            <rFont val="Tahoma"/>
            <family val="2"/>
          </rPr>
          <t>PC-HP1:</t>
        </r>
        <r>
          <rPr>
            <sz val="9"/>
            <color indexed="81"/>
            <rFont val="Tahoma"/>
            <family val="2"/>
          </rPr>
          <t xml:space="preserve">
NOMBRE DEL CONTRATISTA Y RFC</t>
        </r>
      </text>
    </comment>
    <comment ref="F150" authorId="0" shapeId="0">
      <text>
        <r>
          <rPr>
            <b/>
            <sz val="9"/>
            <color indexed="81"/>
            <rFont val="Tahoma"/>
            <family val="2"/>
          </rPr>
          <t>PC-HP1:</t>
        </r>
        <r>
          <rPr>
            <sz val="9"/>
            <color indexed="81"/>
            <rFont val="Tahoma"/>
            <family val="2"/>
          </rPr>
          <t xml:space="preserve"> GRADO DE REZAGO SOCIAL DE LA LOCALIDAD</t>
        </r>
      </text>
    </comment>
    <comment ref="G150" authorId="0" shapeId="0">
      <text>
        <r>
          <rPr>
            <b/>
            <sz val="9"/>
            <color indexed="81"/>
            <rFont val="Tahoma"/>
            <family val="2"/>
          </rPr>
          <t>PC-HP1:</t>
        </r>
        <r>
          <rPr>
            <sz val="9"/>
            <color indexed="81"/>
            <rFont val="Tahoma"/>
            <family val="2"/>
          </rPr>
          <t xml:space="preserve">
CRITERIO UTILIZADO PARA INVERSION: NO. AGEB, ZAP´S, REZAGO SOCIAL, CUIS</t>
        </r>
      </text>
    </comment>
    <comment ref="H150" authorId="0" shapeId="0">
      <text>
        <r>
          <rPr>
            <b/>
            <sz val="9"/>
            <color indexed="81"/>
            <rFont val="Tahoma"/>
            <family val="2"/>
          </rPr>
          <t>PC-HP1:</t>
        </r>
        <r>
          <rPr>
            <sz val="9"/>
            <color indexed="81"/>
            <rFont val="Tahoma"/>
            <family val="2"/>
          </rPr>
          <t xml:space="preserve">
TIPO DE CONTRIBUCIÓN: DIRECTA, INDIRECTA, COMPLEMENTARIA, ESPECIAL</t>
        </r>
      </text>
    </comment>
    <comment ref="J150" authorId="0" shapeId="0">
      <text>
        <r>
          <rPr>
            <b/>
            <sz val="9"/>
            <color indexed="81"/>
            <rFont val="Tahoma"/>
            <family val="2"/>
          </rPr>
          <t>PC-HP1:</t>
        </r>
        <r>
          <rPr>
            <sz val="9"/>
            <color indexed="81"/>
            <rFont val="Tahoma"/>
            <family val="2"/>
          </rPr>
          <t xml:space="preserve">
BENEFICIARIOS DEL PROYECTO</t>
        </r>
      </text>
    </comment>
    <comment ref="L150"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51" authorId="0" shapeId="0">
      <text>
        <r>
          <rPr>
            <b/>
            <sz val="9"/>
            <color indexed="81"/>
            <rFont val="Tahoma"/>
            <family val="2"/>
          </rPr>
          <t>PC-HP1:</t>
        </r>
        <r>
          <rPr>
            <sz val="9"/>
            <color indexed="81"/>
            <rFont val="Tahoma"/>
            <family val="2"/>
          </rPr>
          <t xml:space="preserve">
INSTITUCION Y NUMERO DE FIANZA</t>
        </r>
      </text>
    </comment>
    <comment ref="I151" authorId="0" shapeId="0">
      <text>
        <r>
          <rPr>
            <b/>
            <sz val="9"/>
            <color indexed="81"/>
            <rFont val="Tahoma"/>
            <family val="2"/>
          </rPr>
          <t>PC-HP1:</t>
        </r>
        <r>
          <rPr>
            <sz val="9"/>
            <color indexed="81"/>
            <rFont val="Tahoma"/>
            <family val="2"/>
          </rPr>
          <t xml:space="preserve">
MONTO AFIANZADO Y FECHA</t>
        </r>
      </text>
    </comment>
    <comment ref="K151" authorId="0" shapeId="0">
      <text>
        <r>
          <rPr>
            <b/>
            <sz val="9"/>
            <color indexed="81"/>
            <rFont val="Tahoma"/>
            <family val="2"/>
          </rPr>
          <t>PC-HP1:</t>
        </r>
        <r>
          <rPr>
            <sz val="9"/>
            <color indexed="81"/>
            <rFont val="Tahoma"/>
            <family val="2"/>
          </rPr>
          <t xml:space="preserve">
INSTITUCION Y NUMERO DE FIANZA</t>
        </r>
      </text>
    </comment>
    <comment ref="L151" authorId="0" shapeId="0">
      <text>
        <r>
          <rPr>
            <b/>
            <sz val="9"/>
            <color indexed="81"/>
            <rFont val="Tahoma"/>
            <family val="2"/>
          </rPr>
          <t>PC-HP1:</t>
        </r>
        <r>
          <rPr>
            <sz val="9"/>
            <color indexed="81"/>
            <rFont val="Tahoma"/>
            <family val="2"/>
          </rPr>
          <t xml:space="preserve">
MONTO AFIANZADO Y FECHA</t>
        </r>
      </text>
    </comment>
    <comment ref="N151" authorId="0" shapeId="0">
      <text>
        <r>
          <rPr>
            <b/>
            <sz val="9"/>
            <color indexed="81"/>
            <rFont val="Tahoma"/>
            <family val="2"/>
          </rPr>
          <t>PC-HP1:</t>
        </r>
        <r>
          <rPr>
            <sz val="9"/>
            <color indexed="81"/>
            <rFont val="Tahoma"/>
            <family val="2"/>
          </rPr>
          <t xml:space="preserve">
INSTITUCION Y NUMERO DE FIANZA</t>
        </r>
      </text>
    </comment>
    <comment ref="O151" authorId="0" shapeId="0">
      <text>
        <r>
          <rPr>
            <b/>
            <sz val="9"/>
            <color indexed="81"/>
            <rFont val="Tahoma"/>
            <family val="2"/>
          </rPr>
          <t>PC-HP1:</t>
        </r>
        <r>
          <rPr>
            <sz val="9"/>
            <color indexed="81"/>
            <rFont val="Tahoma"/>
            <family val="2"/>
          </rPr>
          <t xml:space="preserve">
MONTO AFIANZADO Y FECHA</t>
        </r>
      </text>
    </comment>
    <comment ref="W151" authorId="0" shapeId="0">
      <text>
        <r>
          <rPr>
            <b/>
            <sz val="9"/>
            <color indexed="81"/>
            <rFont val="Tahoma"/>
            <family val="2"/>
          </rPr>
          <t>PC-HP1:</t>
        </r>
        <r>
          <rPr>
            <sz val="9"/>
            <color indexed="81"/>
            <rFont val="Tahoma"/>
            <family val="2"/>
          </rPr>
          <t xml:space="preserve">
5 AL MILLAR</t>
        </r>
      </text>
    </comment>
    <comment ref="X151" authorId="0" shapeId="0">
      <text>
        <r>
          <rPr>
            <b/>
            <sz val="9"/>
            <color indexed="81"/>
            <rFont val="Tahoma"/>
            <family val="2"/>
          </rPr>
          <t>PC-HP1:</t>
        </r>
        <r>
          <rPr>
            <sz val="9"/>
            <color indexed="81"/>
            <rFont val="Tahoma"/>
            <family val="2"/>
          </rPr>
          <t xml:space="preserve">
5 AL MILLAR</t>
        </r>
      </text>
    </comment>
    <comment ref="Y151" authorId="0" shapeId="0">
      <text>
        <r>
          <rPr>
            <b/>
            <sz val="9"/>
            <color indexed="81"/>
            <rFont val="Tahoma"/>
            <family val="2"/>
          </rPr>
          <t>PC-HP1:</t>
        </r>
        <r>
          <rPr>
            <sz val="9"/>
            <color indexed="81"/>
            <rFont val="Tahoma"/>
            <family val="2"/>
          </rPr>
          <t xml:space="preserve">
5 AL MILLAR</t>
        </r>
      </text>
    </comment>
    <comment ref="D152" authorId="0" shapeId="0">
      <text>
        <r>
          <rPr>
            <b/>
            <sz val="9"/>
            <color indexed="81"/>
            <rFont val="Tahoma"/>
            <family val="2"/>
          </rPr>
          <t>PC-HP1:</t>
        </r>
        <r>
          <rPr>
            <sz val="9"/>
            <color indexed="81"/>
            <rFont val="Tahoma"/>
            <family val="2"/>
          </rPr>
          <t xml:space="preserve">
METAS OBRA</t>
        </r>
      </text>
    </comment>
    <comment ref="T152" authorId="0" shapeId="0">
      <text>
        <r>
          <rPr>
            <b/>
            <sz val="9"/>
            <color indexed="81"/>
            <rFont val="Tahoma"/>
            <family val="2"/>
          </rPr>
          <t>PC-HP1:</t>
        </r>
        <r>
          <rPr>
            <sz val="9"/>
            <color indexed="81"/>
            <rFont val="Tahoma"/>
            <family val="2"/>
          </rPr>
          <t xml:space="preserve">
VEHICULO</t>
        </r>
      </text>
    </comment>
    <comment ref="B153" authorId="0" shapeId="0">
      <text>
        <r>
          <rPr>
            <b/>
            <sz val="9"/>
            <color indexed="81"/>
            <rFont val="Tahoma"/>
            <family val="2"/>
          </rPr>
          <t>PC-HP1:</t>
        </r>
        <r>
          <rPr>
            <sz val="9"/>
            <color indexed="81"/>
            <rFont val="Tahoma"/>
            <family val="2"/>
          </rPr>
          <t xml:space="preserve">
FOLIO MIDS</t>
        </r>
      </text>
    </comment>
    <comment ref="C153" authorId="0" shapeId="0">
      <text>
        <r>
          <rPr>
            <b/>
            <sz val="9"/>
            <color indexed="81"/>
            <rFont val="Tahoma"/>
            <family val="2"/>
          </rPr>
          <t>PC-HP1:</t>
        </r>
        <r>
          <rPr>
            <sz val="9"/>
            <color indexed="81"/>
            <rFont val="Tahoma"/>
            <family val="2"/>
          </rPr>
          <t xml:space="preserve">
NOMBRE DEL CONTRATISTA Y RFC</t>
        </r>
      </text>
    </comment>
    <comment ref="F153" authorId="0" shapeId="0">
      <text>
        <r>
          <rPr>
            <b/>
            <sz val="9"/>
            <color indexed="81"/>
            <rFont val="Tahoma"/>
            <family val="2"/>
          </rPr>
          <t>PC-HP1:</t>
        </r>
        <r>
          <rPr>
            <sz val="9"/>
            <color indexed="81"/>
            <rFont val="Tahoma"/>
            <family val="2"/>
          </rPr>
          <t xml:space="preserve"> GRADO DE REZAGO SOCIAL DE LA LOCALIDAD</t>
        </r>
      </text>
    </comment>
    <comment ref="G153" authorId="0" shapeId="0">
      <text>
        <r>
          <rPr>
            <b/>
            <sz val="9"/>
            <color indexed="81"/>
            <rFont val="Tahoma"/>
            <family val="2"/>
          </rPr>
          <t>PC-HP1:</t>
        </r>
        <r>
          <rPr>
            <sz val="9"/>
            <color indexed="81"/>
            <rFont val="Tahoma"/>
            <family val="2"/>
          </rPr>
          <t xml:space="preserve">
CRITERIO UTILIZADO PARA INVERSION: NO. AGEB, ZAP´S, REZAGO SOCIAL, CUIS</t>
        </r>
      </text>
    </comment>
    <comment ref="H153" authorId="0" shapeId="0">
      <text>
        <r>
          <rPr>
            <b/>
            <sz val="9"/>
            <color indexed="81"/>
            <rFont val="Tahoma"/>
            <family val="2"/>
          </rPr>
          <t>PC-HP1:</t>
        </r>
        <r>
          <rPr>
            <sz val="9"/>
            <color indexed="81"/>
            <rFont val="Tahoma"/>
            <family val="2"/>
          </rPr>
          <t xml:space="preserve">
TIPO DE CONTRIBUCIÓN: DIRECTA, INDIRECTA, COMPLEMENTARIA, ESPECIAL</t>
        </r>
      </text>
    </comment>
    <comment ref="J153" authorId="0" shapeId="0">
      <text>
        <r>
          <rPr>
            <b/>
            <sz val="9"/>
            <color indexed="81"/>
            <rFont val="Tahoma"/>
            <family val="2"/>
          </rPr>
          <t>PC-HP1:</t>
        </r>
        <r>
          <rPr>
            <sz val="9"/>
            <color indexed="81"/>
            <rFont val="Tahoma"/>
            <family val="2"/>
          </rPr>
          <t xml:space="preserve">
BENEFICIARIOS DEL PROYECTO</t>
        </r>
      </text>
    </comment>
    <comment ref="L153"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54" authorId="0" shapeId="0">
      <text>
        <r>
          <rPr>
            <b/>
            <sz val="9"/>
            <color indexed="81"/>
            <rFont val="Tahoma"/>
            <family val="2"/>
          </rPr>
          <t>PC-HP1:</t>
        </r>
        <r>
          <rPr>
            <sz val="9"/>
            <color indexed="81"/>
            <rFont val="Tahoma"/>
            <family val="2"/>
          </rPr>
          <t xml:space="preserve">
INSTITUCION Y NUMERO DE FIANZA</t>
        </r>
      </text>
    </comment>
    <comment ref="I154" authorId="0" shapeId="0">
      <text>
        <r>
          <rPr>
            <b/>
            <sz val="9"/>
            <color indexed="81"/>
            <rFont val="Tahoma"/>
            <family val="2"/>
          </rPr>
          <t>PC-HP1:</t>
        </r>
        <r>
          <rPr>
            <sz val="9"/>
            <color indexed="81"/>
            <rFont val="Tahoma"/>
            <family val="2"/>
          </rPr>
          <t xml:space="preserve">
MONTO AFIANZADO Y FECHA</t>
        </r>
      </text>
    </comment>
    <comment ref="K154" authorId="0" shapeId="0">
      <text>
        <r>
          <rPr>
            <b/>
            <sz val="9"/>
            <color indexed="81"/>
            <rFont val="Tahoma"/>
            <family val="2"/>
          </rPr>
          <t>PC-HP1:</t>
        </r>
        <r>
          <rPr>
            <sz val="9"/>
            <color indexed="81"/>
            <rFont val="Tahoma"/>
            <family val="2"/>
          </rPr>
          <t xml:space="preserve">
INSTITUCION Y NUMERO DE FIANZA</t>
        </r>
      </text>
    </comment>
    <comment ref="L154" authorId="0" shapeId="0">
      <text>
        <r>
          <rPr>
            <b/>
            <sz val="9"/>
            <color indexed="81"/>
            <rFont val="Tahoma"/>
            <family val="2"/>
          </rPr>
          <t>PC-HP1:</t>
        </r>
        <r>
          <rPr>
            <sz val="9"/>
            <color indexed="81"/>
            <rFont val="Tahoma"/>
            <family val="2"/>
          </rPr>
          <t xml:space="preserve">
MONTO AFIANZADO Y FECHA</t>
        </r>
      </text>
    </comment>
    <comment ref="N154" authorId="0" shapeId="0">
      <text>
        <r>
          <rPr>
            <b/>
            <sz val="9"/>
            <color indexed="81"/>
            <rFont val="Tahoma"/>
            <family val="2"/>
          </rPr>
          <t>PC-HP1:</t>
        </r>
        <r>
          <rPr>
            <sz val="9"/>
            <color indexed="81"/>
            <rFont val="Tahoma"/>
            <family val="2"/>
          </rPr>
          <t xml:space="preserve">
INSTITUCION Y NUMERO DE FIANZA</t>
        </r>
      </text>
    </comment>
    <comment ref="O154" authorId="0" shapeId="0">
      <text>
        <r>
          <rPr>
            <b/>
            <sz val="9"/>
            <color indexed="81"/>
            <rFont val="Tahoma"/>
            <family val="2"/>
          </rPr>
          <t>PC-HP1:</t>
        </r>
        <r>
          <rPr>
            <sz val="9"/>
            <color indexed="81"/>
            <rFont val="Tahoma"/>
            <family val="2"/>
          </rPr>
          <t xml:space="preserve">
MONTO AFIANZADO Y FECHA</t>
        </r>
      </text>
    </comment>
    <comment ref="W154" authorId="0" shapeId="0">
      <text>
        <r>
          <rPr>
            <b/>
            <sz val="9"/>
            <color indexed="81"/>
            <rFont val="Tahoma"/>
            <family val="2"/>
          </rPr>
          <t>PC-HP1:</t>
        </r>
        <r>
          <rPr>
            <sz val="9"/>
            <color indexed="81"/>
            <rFont val="Tahoma"/>
            <family val="2"/>
          </rPr>
          <t xml:space="preserve">
5 AL MILLAR</t>
        </r>
      </text>
    </comment>
    <comment ref="X154" authorId="0" shapeId="0">
      <text>
        <r>
          <rPr>
            <b/>
            <sz val="9"/>
            <color indexed="81"/>
            <rFont val="Tahoma"/>
            <family val="2"/>
          </rPr>
          <t>PC-HP1:</t>
        </r>
        <r>
          <rPr>
            <sz val="9"/>
            <color indexed="81"/>
            <rFont val="Tahoma"/>
            <family val="2"/>
          </rPr>
          <t xml:space="preserve">
5 AL MILLAR</t>
        </r>
      </text>
    </comment>
    <comment ref="Y154" authorId="0" shapeId="0">
      <text>
        <r>
          <rPr>
            <b/>
            <sz val="9"/>
            <color indexed="81"/>
            <rFont val="Tahoma"/>
            <family val="2"/>
          </rPr>
          <t>PC-HP1:</t>
        </r>
        <r>
          <rPr>
            <sz val="9"/>
            <color indexed="81"/>
            <rFont val="Tahoma"/>
            <family val="2"/>
          </rPr>
          <t xml:space="preserve">
5 AL MILLAR</t>
        </r>
      </text>
    </comment>
    <comment ref="D155" authorId="0" shapeId="0">
      <text>
        <r>
          <rPr>
            <b/>
            <sz val="9"/>
            <color indexed="81"/>
            <rFont val="Tahoma"/>
            <family val="2"/>
          </rPr>
          <t>PC-HP1:</t>
        </r>
        <r>
          <rPr>
            <sz val="9"/>
            <color indexed="81"/>
            <rFont val="Tahoma"/>
            <family val="2"/>
          </rPr>
          <t xml:space="preserve">
METAS OBRA</t>
        </r>
      </text>
    </comment>
    <comment ref="T155" authorId="0" shapeId="0">
      <text>
        <r>
          <rPr>
            <b/>
            <sz val="9"/>
            <color indexed="81"/>
            <rFont val="Tahoma"/>
            <family val="2"/>
          </rPr>
          <t>PC-HP1:</t>
        </r>
        <r>
          <rPr>
            <sz val="9"/>
            <color indexed="81"/>
            <rFont val="Tahoma"/>
            <family val="2"/>
          </rPr>
          <t xml:space="preserve">
VEHICULO</t>
        </r>
      </text>
    </comment>
    <comment ref="B156" authorId="0" shapeId="0">
      <text>
        <r>
          <rPr>
            <b/>
            <sz val="9"/>
            <color indexed="81"/>
            <rFont val="Tahoma"/>
            <family val="2"/>
          </rPr>
          <t>PC-HP1:</t>
        </r>
        <r>
          <rPr>
            <sz val="9"/>
            <color indexed="81"/>
            <rFont val="Tahoma"/>
            <family val="2"/>
          </rPr>
          <t xml:space="preserve">
FOLIO MIDS</t>
        </r>
      </text>
    </comment>
    <comment ref="C156" authorId="0" shapeId="0">
      <text>
        <r>
          <rPr>
            <b/>
            <sz val="9"/>
            <color indexed="81"/>
            <rFont val="Tahoma"/>
            <family val="2"/>
          </rPr>
          <t>PC-HP1:</t>
        </r>
        <r>
          <rPr>
            <sz val="9"/>
            <color indexed="81"/>
            <rFont val="Tahoma"/>
            <family val="2"/>
          </rPr>
          <t xml:space="preserve">
NOMBRE DEL CONTRATISTA Y RFC</t>
        </r>
      </text>
    </comment>
    <comment ref="F156" authorId="0" shapeId="0">
      <text>
        <r>
          <rPr>
            <b/>
            <sz val="9"/>
            <color indexed="81"/>
            <rFont val="Tahoma"/>
            <family val="2"/>
          </rPr>
          <t>PC-HP1:</t>
        </r>
        <r>
          <rPr>
            <sz val="9"/>
            <color indexed="81"/>
            <rFont val="Tahoma"/>
            <family val="2"/>
          </rPr>
          <t xml:space="preserve"> GRADO DE REZAGO SOCIAL DE LA LOCALIDAD</t>
        </r>
      </text>
    </comment>
    <comment ref="G156" authorId="0" shapeId="0">
      <text>
        <r>
          <rPr>
            <b/>
            <sz val="9"/>
            <color indexed="81"/>
            <rFont val="Tahoma"/>
            <family val="2"/>
          </rPr>
          <t>PC-HP1:</t>
        </r>
        <r>
          <rPr>
            <sz val="9"/>
            <color indexed="81"/>
            <rFont val="Tahoma"/>
            <family val="2"/>
          </rPr>
          <t xml:space="preserve">
CRITERIO UTILIZADO PARA INVERSION: NO. AGEB, ZAP´S, REZAGO SOCIAL, CUIS</t>
        </r>
      </text>
    </comment>
    <comment ref="H156" authorId="0" shapeId="0">
      <text>
        <r>
          <rPr>
            <b/>
            <sz val="9"/>
            <color indexed="81"/>
            <rFont val="Tahoma"/>
            <family val="2"/>
          </rPr>
          <t>PC-HP1:</t>
        </r>
        <r>
          <rPr>
            <sz val="9"/>
            <color indexed="81"/>
            <rFont val="Tahoma"/>
            <family val="2"/>
          </rPr>
          <t xml:space="preserve">
TIPO DE CONTRIBUCIÓN: DIRECTA, INDIRECTA, COMPLEMENTARIA, ESPECIAL</t>
        </r>
      </text>
    </comment>
    <comment ref="J156" authorId="0" shapeId="0">
      <text>
        <r>
          <rPr>
            <b/>
            <sz val="9"/>
            <color indexed="81"/>
            <rFont val="Tahoma"/>
            <family val="2"/>
          </rPr>
          <t>PC-HP1:</t>
        </r>
        <r>
          <rPr>
            <sz val="9"/>
            <color indexed="81"/>
            <rFont val="Tahoma"/>
            <family val="2"/>
          </rPr>
          <t xml:space="preserve">
BENEFICIARIOS DEL PROYECTO</t>
        </r>
      </text>
    </comment>
    <comment ref="L15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57" authorId="0" shapeId="0">
      <text>
        <r>
          <rPr>
            <b/>
            <sz val="9"/>
            <color indexed="81"/>
            <rFont val="Tahoma"/>
            <family val="2"/>
          </rPr>
          <t>PC-HP1:</t>
        </r>
        <r>
          <rPr>
            <sz val="9"/>
            <color indexed="81"/>
            <rFont val="Tahoma"/>
            <family val="2"/>
          </rPr>
          <t xml:space="preserve">
INSTITUCION Y NUMERO DE FIANZA</t>
        </r>
      </text>
    </comment>
    <comment ref="I157" authorId="0" shapeId="0">
      <text>
        <r>
          <rPr>
            <b/>
            <sz val="9"/>
            <color indexed="81"/>
            <rFont val="Tahoma"/>
            <family val="2"/>
          </rPr>
          <t>PC-HP1:</t>
        </r>
        <r>
          <rPr>
            <sz val="9"/>
            <color indexed="81"/>
            <rFont val="Tahoma"/>
            <family val="2"/>
          </rPr>
          <t xml:space="preserve">
MONTO AFIANZADO Y FECHA</t>
        </r>
      </text>
    </comment>
    <comment ref="K157" authorId="0" shapeId="0">
      <text>
        <r>
          <rPr>
            <b/>
            <sz val="9"/>
            <color indexed="81"/>
            <rFont val="Tahoma"/>
            <family val="2"/>
          </rPr>
          <t>PC-HP1:</t>
        </r>
        <r>
          <rPr>
            <sz val="9"/>
            <color indexed="81"/>
            <rFont val="Tahoma"/>
            <family val="2"/>
          </rPr>
          <t xml:space="preserve">
INSTITUCION Y NUMERO DE FIANZA</t>
        </r>
      </text>
    </comment>
    <comment ref="L157" authorId="0" shapeId="0">
      <text>
        <r>
          <rPr>
            <b/>
            <sz val="9"/>
            <color indexed="81"/>
            <rFont val="Tahoma"/>
            <family val="2"/>
          </rPr>
          <t>PC-HP1:</t>
        </r>
        <r>
          <rPr>
            <sz val="9"/>
            <color indexed="81"/>
            <rFont val="Tahoma"/>
            <family val="2"/>
          </rPr>
          <t xml:space="preserve">
MONTO AFIANZADO Y FECHA</t>
        </r>
      </text>
    </comment>
    <comment ref="N157" authorId="0" shapeId="0">
      <text>
        <r>
          <rPr>
            <b/>
            <sz val="9"/>
            <color indexed="81"/>
            <rFont val="Tahoma"/>
            <family val="2"/>
          </rPr>
          <t>PC-HP1:</t>
        </r>
        <r>
          <rPr>
            <sz val="9"/>
            <color indexed="81"/>
            <rFont val="Tahoma"/>
            <family val="2"/>
          </rPr>
          <t xml:space="preserve">
INSTITUCION Y NUMERO DE FIANZA</t>
        </r>
      </text>
    </comment>
    <comment ref="O157" authorId="0" shapeId="0">
      <text>
        <r>
          <rPr>
            <b/>
            <sz val="9"/>
            <color indexed="81"/>
            <rFont val="Tahoma"/>
            <family val="2"/>
          </rPr>
          <t>PC-HP1:</t>
        </r>
        <r>
          <rPr>
            <sz val="9"/>
            <color indexed="81"/>
            <rFont val="Tahoma"/>
            <family val="2"/>
          </rPr>
          <t xml:space="preserve">
MONTO AFIANZADO Y FECHA</t>
        </r>
      </text>
    </comment>
    <comment ref="W157" authorId="0" shapeId="0">
      <text>
        <r>
          <rPr>
            <b/>
            <sz val="9"/>
            <color indexed="81"/>
            <rFont val="Tahoma"/>
            <family val="2"/>
          </rPr>
          <t>PC-HP1:</t>
        </r>
        <r>
          <rPr>
            <sz val="9"/>
            <color indexed="81"/>
            <rFont val="Tahoma"/>
            <family val="2"/>
          </rPr>
          <t xml:space="preserve">
5 AL MILLAR</t>
        </r>
      </text>
    </comment>
    <comment ref="X157" authorId="0" shapeId="0">
      <text>
        <r>
          <rPr>
            <b/>
            <sz val="9"/>
            <color indexed="81"/>
            <rFont val="Tahoma"/>
            <family val="2"/>
          </rPr>
          <t>PC-HP1:</t>
        </r>
        <r>
          <rPr>
            <sz val="9"/>
            <color indexed="81"/>
            <rFont val="Tahoma"/>
            <family val="2"/>
          </rPr>
          <t xml:space="preserve">
5 AL MILLAR</t>
        </r>
      </text>
    </comment>
    <comment ref="Y157" authorId="0" shapeId="0">
      <text>
        <r>
          <rPr>
            <b/>
            <sz val="9"/>
            <color indexed="81"/>
            <rFont val="Tahoma"/>
            <family val="2"/>
          </rPr>
          <t>PC-HP1:</t>
        </r>
        <r>
          <rPr>
            <sz val="9"/>
            <color indexed="81"/>
            <rFont val="Tahoma"/>
            <family val="2"/>
          </rPr>
          <t xml:space="preserve">
5 AL MILLAR</t>
        </r>
      </text>
    </comment>
    <comment ref="D158" authorId="0" shapeId="0">
      <text>
        <r>
          <rPr>
            <b/>
            <sz val="9"/>
            <color indexed="81"/>
            <rFont val="Tahoma"/>
            <family val="2"/>
          </rPr>
          <t>PC-HP1:</t>
        </r>
        <r>
          <rPr>
            <sz val="9"/>
            <color indexed="81"/>
            <rFont val="Tahoma"/>
            <family val="2"/>
          </rPr>
          <t xml:space="preserve">
METAS OBRA</t>
        </r>
      </text>
    </comment>
    <comment ref="T158" authorId="0" shapeId="0">
      <text>
        <r>
          <rPr>
            <b/>
            <sz val="9"/>
            <color indexed="81"/>
            <rFont val="Tahoma"/>
            <family val="2"/>
          </rPr>
          <t>PC-HP1:</t>
        </r>
        <r>
          <rPr>
            <sz val="9"/>
            <color indexed="81"/>
            <rFont val="Tahoma"/>
            <family val="2"/>
          </rPr>
          <t xml:space="preserve">
VEHICULO</t>
        </r>
      </text>
    </comment>
    <comment ref="B159" authorId="0" shapeId="0">
      <text>
        <r>
          <rPr>
            <b/>
            <sz val="9"/>
            <color indexed="81"/>
            <rFont val="Tahoma"/>
            <family val="2"/>
          </rPr>
          <t>PC-HP1:</t>
        </r>
        <r>
          <rPr>
            <sz val="9"/>
            <color indexed="81"/>
            <rFont val="Tahoma"/>
            <family val="2"/>
          </rPr>
          <t xml:space="preserve">
FOLIO MIDS</t>
        </r>
      </text>
    </comment>
    <comment ref="C159" authorId="0" shapeId="0">
      <text>
        <r>
          <rPr>
            <b/>
            <sz val="9"/>
            <color indexed="81"/>
            <rFont val="Tahoma"/>
            <family val="2"/>
          </rPr>
          <t>PC-HP1:</t>
        </r>
        <r>
          <rPr>
            <sz val="9"/>
            <color indexed="81"/>
            <rFont val="Tahoma"/>
            <family val="2"/>
          </rPr>
          <t xml:space="preserve">
NOMBRE DEL CONTRATISTA Y RFC</t>
        </r>
      </text>
    </comment>
    <comment ref="F159" authorId="0" shapeId="0">
      <text>
        <r>
          <rPr>
            <b/>
            <sz val="9"/>
            <color indexed="81"/>
            <rFont val="Tahoma"/>
            <family val="2"/>
          </rPr>
          <t>PC-HP1:</t>
        </r>
        <r>
          <rPr>
            <sz val="9"/>
            <color indexed="81"/>
            <rFont val="Tahoma"/>
            <family val="2"/>
          </rPr>
          <t xml:space="preserve"> GRADO DE REZAGO SOCIAL DE LA LOCALIDAD</t>
        </r>
      </text>
    </comment>
    <comment ref="G159" authorId="0" shapeId="0">
      <text>
        <r>
          <rPr>
            <b/>
            <sz val="9"/>
            <color indexed="81"/>
            <rFont val="Tahoma"/>
            <family val="2"/>
          </rPr>
          <t>PC-HP1:</t>
        </r>
        <r>
          <rPr>
            <sz val="9"/>
            <color indexed="81"/>
            <rFont val="Tahoma"/>
            <family val="2"/>
          </rPr>
          <t xml:space="preserve">
CRITERIO UTILIZADO PARA INVERSION: NO. AGEB, ZAP´S, REZAGO SOCIAL, CUIS</t>
        </r>
      </text>
    </comment>
    <comment ref="H159" authorId="0" shapeId="0">
      <text>
        <r>
          <rPr>
            <b/>
            <sz val="9"/>
            <color indexed="81"/>
            <rFont val="Tahoma"/>
            <family val="2"/>
          </rPr>
          <t>PC-HP1:</t>
        </r>
        <r>
          <rPr>
            <sz val="9"/>
            <color indexed="81"/>
            <rFont val="Tahoma"/>
            <family val="2"/>
          </rPr>
          <t xml:space="preserve">
TIPO DE CONTRIBUCIÓN: DIRECTA, INDIRECTA, COMPLEMENTARIA, ESPECIAL</t>
        </r>
      </text>
    </comment>
    <comment ref="J159" authorId="0" shapeId="0">
      <text>
        <r>
          <rPr>
            <b/>
            <sz val="9"/>
            <color indexed="81"/>
            <rFont val="Tahoma"/>
            <family val="2"/>
          </rPr>
          <t>PC-HP1:</t>
        </r>
        <r>
          <rPr>
            <sz val="9"/>
            <color indexed="81"/>
            <rFont val="Tahoma"/>
            <family val="2"/>
          </rPr>
          <t xml:space="preserve">
BENEFICIARIOS DEL PROYECTO</t>
        </r>
      </text>
    </comment>
    <comment ref="L159"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160" authorId="0" shapeId="0">
      <text>
        <r>
          <rPr>
            <b/>
            <sz val="9"/>
            <color indexed="81"/>
            <rFont val="Tahoma"/>
            <family val="2"/>
          </rPr>
          <t>PC-HP1:</t>
        </r>
        <r>
          <rPr>
            <sz val="9"/>
            <color indexed="81"/>
            <rFont val="Tahoma"/>
            <family val="2"/>
          </rPr>
          <t xml:space="preserve">
INSTITUCION Y NUMERO DE FIANZA</t>
        </r>
      </text>
    </comment>
    <comment ref="I160" authorId="0" shapeId="0">
      <text>
        <r>
          <rPr>
            <b/>
            <sz val="9"/>
            <color indexed="81"/>
            <rFont val="Tahoma"/>
            <family val="2"/>
          </rPr>
          <t>PC-HP1:</t>
        </r>
        <r>
          <rPr>
            <sz val="9"/>
            <color indexed="81"/>
            <rFont val="Tahoma"/>
            <family val="2"/>
          </rPr>
          <t xml:space="preserve">
MONTO AFIANZADO Y FECHA</t>
        </r>
      </text>
    </comment>
    <comment ref="K160" authorId="0" shapeId="0">
      <text>
        <r>
          <rPr>
            <b/>
            <sz val="9"/>
            <color indexed="81"/>
            <rFont val="Tahoma"/>
            <family val="2"/>
          </rPr>
          <t>PC-HP1:</t>
        </r>
        <r>
          <rPr>
            <sz val="9"/>
            <color indexed="81"/>
            <rFont val="Tahoma"/>
            <family val="2"/>
          </rPr>
          <t xml:space="preserve">
INSTITUCION Y NUMERO DE FIANZA</t>
        </r>
      </text>
    </comment>
    <comment ref="L160" authorId="0" shapeId="0">
      <text>
        <r>
          <rPr>
            <b/>
            <sz val="9"/>
            <color indexed="81"/>
            <rFont val="Tahoma"/>
            <family val="2"/>
          </rPr>
          <t>PC-HP1:</t>
        </r>
        <r>
          <rPr>
            <sz val="9"/>
            <color indexed="81"/>
            <rFont val="Tahoma"/>
            <family val="2"/>
          </rPr>
          <t xml:space="preserve">
MONTO AFIANZADO Y FECHA</t>
        </r>
      </text>
    </comment>
    <comment ref="N160" authorId="0" shapeId="0">
      <text>
        <r>
          <rPr>
            <b/>
            <sz val="9"/>
            <color indexed="81"/>
            <rFont val="Tahoma"/>
            <family val="2"/>
          </rPr>
          <t>PC-HP1:</t>
        </r>
        <r>
          <rPr>
            <sz val="9"/>
            <color indexed="81"/>
            <rFont val="Tahoma"/>
            <family val="2"/>
          </rPr>
          <t xml:space="preserve">
INSTITUCION Y NUMERO DE FIANZA</t>
        </r>
      </text>
    </comment>
    <comment ref="O160" authorId="0" shapeId="0">
      <text>
        <r>
          <rPr>
            <b/>
            <sz val="9"/>
            <color indexed="81"/>
            <rFont val="Tahoma"/>
            <family val="2"/>
          </rPr>
          <t>PC-HP1:</t>
        </r>
        <r>
          <rPr>
            <sz val="9"/>
            <color indexed="81"/>
            <rFont val="Tahoma"/>
            <family val="2"/>
          </rPr>
          <t xml:space="preserve">
MONTO AFIANZADO Y FECHA</t>
        </r>
      </text>
    </comment>
    <comment ref="W160" authorId="0" shapeId="0">
      <text>
        <r>
          <rPr>
            <b/>
            <sz val="9"/>
            <color indexed="81"/>
            <rFont val="Tahoma"/>
            <family val="2"/>
          </rPr>
          <t>PC-HP1:</t>
        </r>
        <r>
          <rPr>
            <sz val="9"/>
            <color indexed="81"/>
            <rFont val="Tahoma"/>
            <family val="2"/>
          </rPr>
          <t xml:space="preserve">
5 AL MILLAR</t>
        </r>
      </text>
    </comment>
    <comment ref="X160" authorId="0" shapeId="0">
      <text>
        <r>
          <rPr>
            <b/>
            <sz val="9"/>
            <color indexed="81"/>
            <rFont val="Tahoma"/>
            <family val="2"/>
          </rPr>
          <t>PC-HP1:</t>
        </r>
        <r>
          <rPr>
            <sz val="9"/>
            <color indexed="81"/>
            <rFont val="Tahoma"/>
            <family val="2"/>
          </rPr>
          <t xml:space="preserve">
5 AL MILLAR</t>
        </r>
      </text>
    </comment>
    <comment ref="Y160" authorId="0" shapeId="0">
      <text>
        <r>
          <rPr>
            <b/>
            <sz val="9"/>
            <color indexed="81"/>
            <rFont val="Tahoma"/>
            <family val="2"/>
          </rPr>
          <t>PC-HP1:</t>
        </r>
        <r>
          <rPr>
            <sz val="9"/>
            <color indexed="81"/>
            <rFont val="Tahoma"/>
            <family val="2"/>
          </rPr>
          <t xml:space="preserve">
5 AL MILLAR</t>
        </r>
      </text>
    </comment>
  </commentList>
</comments>
</file>

<file path=xl/comments2.xml><?xml version="1.0" encoding="utf-8"?>
<comments xmlns="http://schemas.openxmlformats.org/spreadsheetml/2006/main">
  <authors>
    <author>PC-HP1</author>
  </authors>
  <commentList>
    <comment ref="D5" authorId="0" shapeId="0">
      <text>
        <r>
          <rPr>
            <b/>
            <sz val="9"/>
            <color indexed="81"/>
            <rFont val="Tahoma"/>
            <family val="2"/>
          </rPr>
          <t>PC-HP1:</t>
        </r>
        <r>
          <rPr>
            <sz val="9"/>
            <color indexed="81"/>
            <rFont val="Tahoma"/>
            <family val="2"/>
          </rPr>
          <t xml:space="preserve">
METAS OBRA</t>
        </r>
      </text>
    </comment>
    <comment ref="B6" authorId="0" shapeId="0">
      <text>
        <r>
          <rPr>
            <b/>
            <sz val="9"/>
            <color indexed="81"/>
            <rFont val="Tahoma"/>
            <family val="2"/>
          </rPr>
          <t>PC-HP1:</t>
        </r>
        <r>
          <rPr>
            <sz val="9"/>
            <color indexed="81"/>
            <rFont val="Tahoma"/>
            <family val="2"/>
          </rPr>
          <t xml:space="preserve">
FOLIO MIDS</t>
        </r>
      </text>
    </comment>
    <comment ref="C6" authorId="0" shapeId="0">
      <text>
        <r>
          <rPr>
            <b/>
            <sz val="9"/>
            <color indexed="81"/>
            <rFont val="Tahoma"/>
            <family val="2"/>
          </rPr>
          <t>PC-HP1:</t>
        </r>
        <r>
          <rPr>
            <sz val="9"/>
            <color indexed="81"/>
            <rFont val="Tahoma"/>
            <family val="2"/>
          </rPr>
          <t xml:space="preserve">
NOMBRE DEL CONTRATISTA Y RFC</t>
        </r>
      </text>
    </comment>
    <comment ref="F6" authorId="0" shapeId="0">
      <text>
        <r>
          <rPr>
            <b/>
            <sz val="9"/>
            <color indexed="81"/>
            <rFont val="Tahoma"/>
            <family val="2"/>
          </rPr>
          <t>PC-HP1:</t>
        </r>
        <r>
          <rPr>
            <sz val="9"/>
            <color indexed="81"/>
            <rFont val="Tahoma"/>
            <family val="2"/>
          </rPr>
          <t xml:space="preserve"> GRADO DE REZAGO SOCIAL DE LA LOCALIDAD</t>
        </r>
      </text>
    </comment>
    <comment ref="G6" authorId="0" shapeId="0">
      <text>
        <r>
          <rPr>
            <b/>
            <sz val="9"/>
            <color indexed="81"/>
            <rFont val="Tahoma"/>
            <family val="2"/>
          </rPr>
          <t>PC-HP1:</t>
        </r>
        <r>
          <rPr>
            <sz val="9"/>
            <color indexed="81"/>
            <rFont val="Tahoma"/>
            <family val="2"/>
          </rPr>
          <t xml:space="preserve">
CRITERIO UTILIZADO PARA INVERSION: NO. AGEB, ZAP´S, REZAGO SOCIAL, CUIS</t>
        </r>
      </text>
    </comment>
    <comment ref="H6" authorId="0" shapeId="0">
      <text>
        <r>
          <rPr>
            <b/>
            <sz val="9"/>
            <color indexed="81"/>
            <rFont val="Tahoma"/>
            <family val="2"/>
          </rPr>
          <t>PC-HP1:</t>
        </r>
        <r>
          <rPr>
            <sz val="9"/>
            <color indexed="81"/>
            <rFont val="Tahoma"/>
            <family val="2"/>
          </rPr>
          <t xml:space="preserve">
TIPO DE CONTRIBUCIÓN: DIRECTA, INDIRECTA, COMPLEMENTARIA, ESPECIAL</t>
        </r>
      </text>
    </comment>
    <comment ref="J6" authorId="0" shapeId="0">
      <text>
        <r>
          <rPr>
            <b/>
            <sz val="9"/>
            <color indexed="81"/>
            <rFont val="Tahoma"/>
            <family val="2"/>
          </rPr>
          <t>PC-HP1:</t>
        </r>
        <r>
          <rPr>
            <sz val="9"/>
            <color indexed="81"/>
            <rFont val="Tahoma"/>
            <family val="2"/>
          </rPr>
          <t xml:space="preserve">
BENEFICIARIOS DEL PROYECTO</t>
        </r>
      </text>
    </comment>
    <comment ref="L6" authorId="0" shapeId="0">
      <text>
        <r>
          <rPr>
            <b/>
            <sz val="9"/>
            <color indexed="81"/>
            <rFont val="Tahoma"/>
            <family val="2"/>
          </rPr>
          <t>PC-HP1:</t>
        </r>
        <r>
          <rPr>
            <sz val="9"/>
            <color indexed="81"/>
            <rFont val="Tahoma"/>
            <family val="2"/>
          </rPr>
          <t xml:space="preserve">
MODALIDAD POR TIPO DEL  PROYECTO: AMPLIACIÓN, CONSTRUCCION, EQUIPAMIENTO, MANTENIMIENTO, REHABILITACION</t>
        </r>
      </text>
    </comment>
    <comment ref="H7" authorId="0" shapeId="0">
      <text>
        <r>
          <rPr>
            <b/>
            <sz val="9"/>
            <color indexed="81"/>
            <rFont val="Tahoma"/>
            <family val="2"/>
          </rPr>
          <t>PC-HP1:</t>
        </r>
        <r>
          <rPr>
            <sz val="9"/>
            <color indexed="81"/>
            <rFont val="Tahoma"/>
            <family val="2"/>
          </rPr>
          <t xml:space="preserve">
INSTITUCION Y NUMERO DE FIANZA</t>
        </r>
      </text>
    </comment>
    <comment ref="I7" authorId="0" shapeId="0">
      <text>
        <r>
          <rPr>
            <b/>
            <sz val="9"/>
            <color indexed="81"/>
            <rFont val="Tahoma"/>
            <family val="2"/>
          </rPr>
          <t>PC-HP1:</t>
        </r>
        <r>
          <rPr>
            <sz val="9"/>
            <color indexed="81"/>
            <rFont val="Tahoma"/>
            <family val="2"/>
          </rPr>
          <t xml:space="preserve">
MONTO AFIANZADO Y FECHA</t>
        </r>
      </text>
    </comment>
    <comment ref="K7" authorId="0" shapeId="0">
      <text>
        <r>
          <rPr>
            <b/>
            <sz val="9"/>
            <color indexed="81"/>
            <rFont val="Tahoma"/>
            <family val="2"/>
          </rPr>
          <t>PC-HP1:</t>
        </r>
        <r>
          <rPr>
            <sz val="9"/>
            <color indexed="81"/>
            <rFont val="Tahoma"/>
            <family val="2"/>
          </rPr>
          <t xml:space="preserve">
INSTITUCION Y NUMERO DE FIANZA</t>
        </r>
      </text>
    </comment>
    <comment ref="L7" authorId="0" shapeId="0">
      <text>
        <r>
          <rPr>
            <b/>
            <sz val="9"/>
            <color indexed="81"/>
            <rFont val="Tahoma"/>
            <family val="2"/>
          </rPr>
          <t>PC-HP1:</t>
        </r>
        <r>
          <rPr>
            <sz val="9"/>
            <color indexed="81"/>
            <rFont val="Tahoma"/>
            <family val="2"/>
          </rPr>
          <t xml:space="preserve">
MONTO AFIANZADO Y FECHA</t>
        </r>
      </text>
    </comment>
    <comment ref="N7" authorId="0" shapeId="0">
      <text>
        <r>
          <rPr>
            <b/>
            <sz val="9"/>
            <color indexed="81"/>
            <rFont val="Tahoma"/>
            <family val="2"/>
          </rPr>
          <t>PC-HP1:</t>
        </r>
        <r>
          <rPr>
            <sz val="9"/>
            <color indexed="81"/>
            <rFont val="Tahoma"/>
            <family val="2"/>
          </rPr>
          <t xml:space="preserve">
INSTITUCION Y NUMERO DE FIANZA</t>
        </r>
      </text>
    </comment>
    <comment ref="O7" authorId="0" shapeId="0">
      <text>
        <r>
          <rPr>
            <b/>
            <sz val="9"/>
            <color indexed="81"/>
            <rFont val="Tahoma"/>
            <family val="2"/>
          </rPr>
          <t>PC-HP1:</t>
        </r>
        <r>
          <rPr>
            <sz val="9"/>
            <color indexed="81"/>
            <rFont val="Tahoma"/>
            <family val="2"/>
          </rPr>
          <t xml:space="preserve">
MONTO AFIANZADO Y FECHA</t>
        </r>
      </text>
    </comment>
    <comment ref="W7" authorId="0" shapeId="0">
      <text>
        <r>
          <rPr>
            <b/>
            <sz val="9"/>
            <color indexed="81"/>
            <rFont val="Tahoma"/>
            <family val="2"/>
          </rPr>
          <t>PC-HP1:</t>
        </r>
        <r>
          <rPr>
            <sz val="9"/>
            <color indexed="81"/>
            <rFont val="Tahoma"/>
            <family val="2"/>
          </rPr>
          <t xml:space="preserve">
5 AL MILLAR</t>
        </r>
      </text>
    </comment>
    <comment ref="X7" authorId="0" shapeId="0">
      <text>
        <r>
          <rPr>
            <b/>
            <sz val="9"/>
            <color indexed="81"/>
            <rFont val="Tahoma"/>
            <family val="2"/>
          </rPr>
          <t>PC-HP1:</t>
        </r>
        <r>
          <rPr>
            <sz val="9"/>
            <color indexed="81"/>
            <rFont val="Tahoma"/>
            <family val="2"/>
          </rPr>
          <t xml:space="preserve">
5 AL MILLAR</t>
        </r>
      </text>
    </comment>
    <comment ref="Y7" authorId="0" shapeId="0">
      <text>
        <r>
          <rPr>
            <b/>
            <sz val="9"/>
            <color indexed="81"/>
            <rFont val="Tahoma"/>
            <family val="2"/>
          </rPr>
          <t>PC-HP1:</t>
        </r>
        <r>
          <rPr>
            <sz val="9"/>
            <color indexed="81"/>
            <rFont val="Tahoma"/>
            <family val="2"/>
          </rPr>
          <t xml:space="preserve">
5 AL MILLAR</t>
        </r>
      </text>
    </comment>
  </commentList>
</comments>
</file>

<file path=xl/sharedStrings.xml><?xml version="1.0" encoding="utf-8"?>
<sst xmlns="http://schemas.openxmlformats.org/spreadsheetml/2006/main" count="1750" uniqueCount="613">
  <si>
    <t>Aclaraciones</t>
  </si>
  <si>
    <t>Apertura</t>
  </si>
  <si>
    <t>Fallo</t>
  </si>
  <si>
    <t>Fecha de Inicio</t>
  </si>
  <si>
    <t>Número Licitación</t>
  </si>
  <si>
    <t>Visita</t>
  </si>
  <si>
    <t>Contrato</t>
  </si>
  <si>
    <t>Invitación</t>
  </si>
  <si>
    <t>Fecha de término</t>
  </si>
  <si>
    <t>Firma de Contrato</t>
  </si>
  <si>
    <t>Plazo  de Ejecución</t>
  </si>
  <si>
    <t>EST 1</t>
  </si>
  <si>
    <t>EST 2</t>
  </si>
  <si>
    <t>RESTA</t>
  </si>
  <si>
    <t>MONTO TOTAL</t>
  </si>
  <si>
    <t>EST 3</t>
  </si>
  <si>
    <t>CONVOCATORIA y num de procedimiento</t>
  </si>
  <si>
    <t>10:00:00 A. m.</t>
  </si>
  <si>
    <t>ADJUDICACION DIRECTA</t>
  </si>
  <si>
    <t>15 dias naturales</t>
  </si>
  <si>
    <t>12:00:00 p. m.</t>
  </si>
  <si>
    <t>09:00:00 A. m.</t>
  </si>
  <si>
    <t>NOMBRE DE LA OBRA Y UBICACIÓN</t>
  </si>
  <si>
    <t>DESCRIPCION DE LOS TRABAJOS</t>
  </si>
  <si>
    <t>REHABILITACIÓN</t>
  </si>
  <si>
    <t>VICENTE AYALA SOLANO</t>
  </si>
  <si>
    <t>NESTOR ANTAÑO ANTAÑO</t>
  </si>
  <si>
    <t>16 dias naturales</t>
  </si>
  <si>
    <t>22 dias naturales</t>
  </si>
  <si>
    <t>76 dias naturales</t>
  </si>
  <si>
    <t>EST 4</t>
  </si>
  <si>
    <t>23 dias naturales</t>
  </si>
  <si>
    <t>ANTICIPO</t>
  </si>
  <si>
    <t>N/A</t>
  </si>
  <si>
    <t>MEDIANTE TRABAJOS DE TERRACERÍAS: CORTE DE TERRENO NATURAL DE PRESTAMO DE BANCO EN  MATERIAL TIPO "B " CON MAQUINARIA, ACARREO DE MATERIAL MEJORADO  CON VOLTEO A PRIMER KILOMETRO, ACARREO DE MATERIAL MEJORADO  A KMS. SUBSECUENTES, OPERACION DE TENDIDO Y CONFORMACION DE CAPA DE RODAMIENTO DE MATERIAL INERTE CON MOTOCONFORMADORA.</t>
  </si>
  <si>
    <t>DIRECTA</t>
  </si>
  <si>
    <t>MIGUEL ANGEL ALTAMIRANO GARCIA</t>
  </si>
  <si>
    <t>MIGUEL RODRIGUEZ MARTINEZ</t>
  </si>
  <si>
    <t>12:00:00 P. m.</t>
  </si>
  <si>
    <t>11:00:00 A. m.</t>
  </si>
  <si>
    <t>13:00:00 p. m.</t>
  </si>
  <si>
    <t>14:00:00 p. m.</t>
  </si>
  <si>
    <t>10:00:00 a. m.</t>
  </si>
  <si>
    <t>47 dias naturales</t>
  </si>
  <si>
    <t>15:00:00 p. m.</t>
  </si>
  <si>
    <t>28 dias naturales</t>
  </si>
  <si>
    <t>2.0 KM</t>
  </si>
  <si>
    <t>01/2023</t>
  </si>
  <si>
    <t>MMG-DOP-2023/01</t>
  </si>
  <si>
    <t>2KM</t>
  </si>
  <si>
    <t>100M, 100H =200</t>
  </si>
  <si>
    <t>DEL 21 DE ENERO AL 04 DE FEBRERO</t>
  </si>
  <si>
    <t>02/2023</t>
  </si>
  <si>
    <t>MMG-DOP-2023/02</t>
  </si>
  <si>
    <t>MMG-DOP/FAISM/2023/01</t>
  </si>
  <si>
    <t>MMG-DOP/FAISM/2023/02</t>
  </si>
  <si>
    <t>03/2023</t>
  </si>
  <si>
    <t>MMG-DOP-2023/03</t>
  </si>
  <si>
    <t>1.5 KM</t>
  </si>
  <si>
    <t>16:00:00 p. m.</t>
  </si>
  <si>
    <t>MMG-DOP/FAISM/2023/03</t>
  </si>
  <si>
    <t>04/2023</t>
  </si>
  <si>
    <t>MMG-DOP-2023/04</t>
  </si>
  <si>
    <t>MMG-DOP/FAISM/2023/04</t>
  </si>
  <si>
    <t>150M, 150H =300</t>
  </si>
  <si>
    <t>250M, 250H =500</t>
  </si>
  <si>
    <t>05/2023</t>
  </si>
  <si>
    <t>MMG-DOP-2023/05</t>
  </si>
  <si>
    <t>MMG-DOP/FAISM/2023/05</t>
  </si>
  <si>
    <t>06/2023</t>
  </si>
  <si>
    <t>MMG-DOP-2023/06</t>
  </si>
  <si>
    <t>4.0 KM</t>
  </si>
  <si>
    <t>INVITACIÓN</t>
  </si>
  <si>
    <t>MMG-DOP/FAISM/2023/06</t>
  </si>
  <si>
    <t>07/2023</t>
  </si>
  <si>
    <t>MMG-DOP-2023/07</t>
  </si>
  <si>
    <t>1.1 KM</t>
  </si>
  <si>
    <t>MMG-DOP/FAISM/2023/07</t>
  </si>
  <si>
    <t>DEL 01 DE FEBRERO AL 28 DE FEBRERO</t>
  </si>
  <si>
    <t>08/2023</t>
  </si>
  <si>
    <t>MMG-DOP-2023/08</t>
  </si>
  <si>
    <t>11.0 KM</t>
  </si>
  <si>
    <t>9.0 KM</t>
  </si>
  <si>
    <t>MMG-DOP/FAISM/2023/08</t>
  </si>
  <si>
    <t>09/2023</t>
  </si>
  <si>
    <t>MMG-DOP-2023/09</t>
  </si>
  <si>
    <t>10/2023</t>
  </si>
  <si>
    <t>2.5 KM</t>
  </si>
  <si>
    <t>8.5 KM</t>
  </si>
  <si>
    <t>MMG-DOP-2023/10</t>
  </si>
  <si>
    <t>MMG-DOP/FAISM/2023/09</t>
  </si>
  <si>
    <t>MMG-DOP/FAISM/2023/10</t>
  </si>
  <si>
    <t>11/2023</t>
  </si>
  <si>
    <t>MMG-DOP-2023/11</t>
  </si>
  <si>
    <t>MMG-DOP/FAISM/2023/11</t>
  </si>
  <si>
    <t>12/2023</t>
  </si>
  <si>
    <t>MMG-DOP-2023/12</t>
  </si>
  <si>
    <t>MMG-DOP/FAISM/2023/12</t>
  </si>
  <si>
    <t>8.0 KM</t>
  </si>
  <si>
    <t>DEL 01 DE MARZO AL 22 DE MARZO</t>
  </si>
  <si>
    <t>DEL 01 DE ABRIL AL 30 DE ABRIL DE 2023</t>
  </si>
  <si>
    <t>DEL 15 DE MARZO AL 31 DE MARZO DE 2023</t>
  </si>
  <si>
    <t>21/01/203</t>
  </si>
  <si>
    <t>13/2023</t>
  </si>
  <si>
    <t>MMG-DOP-2023/13</t>
  </si>
  <si>
    <t>MMG-DOP/FAISM/2023/13</t>
  </si>
  <si>
    <t>3.08 KM</t>
  </si>
  <si>
    <t>DEL 01 DE MAYO AL 31 DE MAYO</t>
  </si>
  <si>
    <t>DEL 01 DE JUNIO AL 15 DE JUNIO DE 2022</t>
  </si>
  <si>
    <r>
      <t>UBICACIÓN:</t>
    </r>
    <r>
      <rPr>
        <sz val="8"/>
        <color theme="1"/>
        <rFont val="Calibri"/>
        <family val="2"/>
        <scheme val="minor"/>
      </rPr>
      <t xml:space="preserve"> EL PARAISO</t>
    </r>
    <r>
      <rPr>
        <b/>
        <sz val="8"/>
        <color theme="1"/>
        <rFont val="Calibri"/>
        <family val="2"/>
        <scheme val="minor"/>
      </rPr>
      <t xml:space="preserve"> </t>
    </r>
    <r>
      <rPr>
        <b/>
        <sz val="8"/>
        <color rgb="FFFF0000"/>
        <rFont val="Calibri"/>
        <family val="2"/>
        <scheme val="minor"/>
      </rPr>
      <t>(MALINALTEPEC)</t>
    </r>
  </si>
  <si>
    <t>NUMERO DE OBRA</t>
  </si>
  <si>
    <t>MMG-2023-13</t>
  </si>
  <si>
    <t>FOLIO MIDS:</t>
  </si>
  <si>
    <t>AFIANZADORA Y MONTO  POR FIANZA DE ANTICIPO</t>
  </si>
  <si>
    <t>AFIANZADORA Y MONTO  POR FIANZA DE CUMPLIMIENTO</t>
  </si>
  <si>
    <t>AFIANZADORA  Y MONTO POR FIANZA DE VICIOS OCULTOS</t>
  </si>
  <si>
    <t>FECHA Y HORA PARA ACTA DE EXTINCION DE DERECHOS</t>
  </si>
  <si>
    <r>
      <t>UBICACIÓN:</t>
    </r>
    <r>
      <rPr>
        <sz val="8"/>
        <color theme="1"/>
        <rFont val="Calibri"/>
        <family val="2"/>
        <scheme val="minor"/>
      </rPr>
      <t xml:space="preserve"> EL CARRIZAL</t>
    </r>
  </si>
  <si>
    <r>
      <t>UBICACIÓN:</t>
    </r>
    <r>
      <rPr>
        <sz val="8"/>
        <color theme="1"/>
        <rFont val="Calibri"/>
        <family val="2"/>
        <scheme val="minor"/>
      </rPr>
      <t xml:space="preserve"> EL TEPEYAC</t>
    </r>
  </si>
  <si>
    <r>
      <t>UBICACIÓN:</t>
    </r>
    <r>
      <rPr>
        <sz val="8"/>
        <color theme="1"/>
        <rFont val="Calibri"/>
        <family val="2"/>
        <scheme val="minor"/>
      </rPr>
      <t xml:space="preserve"> FILO DE ACATEPEC</t>
    </r>
  </si>
  <si>
    <r>
      <t>UBICACIÓN:</t>
    </r>
    <r>
      <rPr>
        <sz val="8"/>
        <color theme="1"/>
        <rFont val="Calibri"/>
        <family val="2"/>
        <scheme val="minor"/>
      </rPr>
      <t xml:space="preserve"> COLONIA HIDALGO</t>
    </r>
  </si>
  <si>
    <r>
      <t>UBICACIÓN:</t>
    </r>
    <r>
      <rPr>
        <sz val="8"/>
        <color theme="1"/>
        <rFont val="Calibri"/>
        <family val="2"/>
        <scheme val="minor"/>
      </rPr>
      <t xml:space="preserve"> LLANO PANTANOSO</t>
    </r>
  </si>
  <si>
    <t xml:space="preserve">REHABILITACIÓN DE CAMINO RURAL DEL TRAMO E.C LOMA COLORADA - PARAISO - GUADALUPE DEL KM 0+000 AL KM 2+000 </t>
  </si>
  <si>
    <t xml:space="preserve">REHABILITACIÓN DE CAMINO RURAL DEL TRAMO E.C LLANO PANTANOSO  AL CARRIZAL  DEL KM 0+000 AL KM 2+000 </t>
  </si>
  <si>
    <t xml:space="preserve">REHABILITACIÓN DE CAMINO RURAL DEL TRAMO E.C (TLAPA - MALINALTEPEC)  AL TEPEYAC  DEL KM 0+000 AL KM 1+500 </t>
  </si>
  <si>
    <t xml:space="preserve">REHABILITACIÓN DE CAMINO RURAL DEL TRAMO E.C UNIÓN DE LAS PERAS  A FILO DE ACATEPEC  DEL KM 0+000 AL KM 1+500 </t>
  </si>
  <si>
    <t xml:space="preserve">REHABILITACIÓN DE CAMINO RURAL DE LOS TRAMOS EL COCOYUL - RANCHO VIEJO - COLONIA HIDALGO DEL KM 0+000 AL KM 4+000 </t>
  </si>
  <si>
    <t xml:space="preserve">REHABILITACIÓN DEL CAMINO RURAL E.C (OJO DE AGUA - LOMA LARGA) - LLANO PANTANOSO - LOMA COLORADA SUR  DEL KM 0+000 AL KM 11+000  </t>
  </si>
  <si>
    <t xml:space="preserve">AMPLIACIÓN DEL CAMINO E.C (TLAPA-MARQUELIA) - TAPAYOLTEPEC DEL KM 3+500 AL KM 4+600  </t>
  </si>
  <si>
    <t xml:space="preserve">MEJORAMIENTO DEL CAMINO RURAL E.C (TLAPA MARQUELIA) - LA SOLEDAD- E.C LLANO PANTANOSO DEL KM 0+000 AL KM 9+000 </t>
  </si>
  <si>
    <r>
      <t>UBICACIÓN:</t>
    </r>
    <r>
      <rPr>
        <sz val="8"/>
        <color theme="1"/>
        <rFont val="Calibri"/>
        <family val="2"/>
        <scheme val="minor"/>
      </rPr>
      <t xml:space="preserve"> LA SOLEDAD</t>
    </r>
  </si>
  <si>
    <r>
      <t xml:space="preserve">MEJORAMIENTO DEL CAMINO RURAL  EL CARRIZAL - CUPULA DEL SUR DEL KM 0+000 AL KM 2+500  </t>
    </r>
    <r>
      <rPr>
        <sz val="8"/>
        <color theme="1"/>
        <rFont val="Calibri"/>
        <family val="2"/>
        <scheme val="minor"/>
      </rPr>
      <t/>
    </r>
  </si>
  <si>
    <r>
      <t>UBICACIÓN:</t>
    </r>
    <r>
      <rPr>
        <sz val="8"/>
        <color theme="1"/>
        <rFont val="Calibri"/>
        <family val="2"/>
        <scheme val="minor"/>
      </rPr>
      <t xml:space="preserve"> CÚPULA DEL SUR</t>
    </r>
  </si>
  <si>
    <r>
      <t>UBICACIÓN:</t>
    </r>
    <r>
      <rPr>
        <sz val="8"/>
        <color theme="1"/>
        <rFont val="Calibri"/>
        <family val="2"/>
        <scheme val="minor"/>
      </rPr>
      <t xml:space="preserve"> PORTEZUELO DE SANTA CRUZ</t>
    </r>
  </si>
  <si>
    <r>
      <t xml:space="preserve">MEJORAMIENTO DEL CAMINO RURAL  MALINALTEPEC-CAMPO DE AVIACIÓN- PLAN DE NATIVIDAD DEL KM 0+000 AL KM 8+500  </t>
    </r>
    <r>
      <rPr>
        <sz val="8"/>
        <color theme="1"/>
        <rFont val="Calibri"/>
        <family val="2"/>
        <scheme val="minor"/>
      </rPr>
      <t/>
    </r>
  </si>
  <si>
    <r>
      <t>UBICACIÓN:</t>
    </r>
    <r>
      <rPr>
        <sz val="8"/>
        <color theme="1"/>
        <rFont val="Calibri"/>
        <family val="2"/>
        <scheme val="minor"/>
      </rPr>
      <t xml:space="preserve"> PLAN DE NATIVIDAD</t>
    </r>
  </si>
  <si>
    <r>
      <t xml:space="preserve">REHABILITACIÓN DE CAMINO LAGUNA DE CHALMA - PIEDRA VIBORA- CUADRILLA MANGO  DEL KM 0+000 AL KM 8+000,  </t>
    </r>
    <r>
      <rPr>
        <sz val="8"/>
        <color theme="1"/>
        <rFont val="Calibri"/>
        <family val="2"/>
        <scheme val="minor"/>
      </rPr>
      <t/>
    </r>
  </si>
  <si>
    <r>
      <t>UBICACIÓN:</t>
    </r>
    <r>
      <rPr>
        <sz val="8"/>
        <color theme="1"/>
        <rFont val="Calibri"/>
        <family val="2"/>
        <scheme val="minor"/>
      </rPr>
      <t xml:space="preserve"> CUADRILLA MANGO</t>
    </r>
  </si>
  <si>
    <r>
      <t xml:space="preserve">AMPLIACION DE CAMINO XOCHIATENCO A  E.C. TLAPA MARQUELIA  DEL KM 0+000 AL KM 2+000,  </t>
    </r>
    <r>
      <rPr>
        <sz val="8"/>
        <color theme="1"/>
        <rFont val="Calibri"/>
        <family val="2"/>
        <scheme val="minor"/>
      </rPr>
      <t/>
    </r>
  </si>
  <si>
    <r>
      <t>UBICACIÓN:</t>
    </r>
    <r>
      <rPr>
        <sz val="8"/>
        <color theme="1"/>
        <rFont val="Calibri"/>
        <family val="2"/>
        <scheme val="minor"/>
      </rPr>
      <t xml:space="preserve"> XOCHIATENCO</t>
    </r>
  </si>
  <si>
    <r>
      <t xml:space="preserve">AMPLIACION DE CAMINO COLOMBIA DE GUADALUPE- MESON DE IXTLAHUAC DEL KM 0+000 AL KM 9+450, SUBTRAMO DEL KM 6+000 AL KM 9+080,  </t>
    </r>
    <r>
      <rPr>
        <sz val="8"/>
        <color theme="1"/>
        <rFont val="Calibri"/>
        <family val="2"/>
        <scheme val="minor"/>
      </rPr>
      <t/>
    </r>
  </si>
  <si>
    <r>
      <t>UBICACIÓN:</t>
    </r>
    <r>
      <rPr>
        <sz val="8"/>
        <color theme="1"/>
        <rFont val="Calibri"/>
        <family val="2"/>
        <scheme val="minor"/>
      </rPr>
      <t xml:space="preserve"> COLOMBIA DE GUADALUPE</t>
    </r>
  </si>
  <si>
    <t>MMG-2023-01</t>
  </si>
  <si>
    <r>
      <t>NUM DE EXP=</t>
    </r>
    <r>
      <rPr>
        <b/>
        <sz val="10"/>
        <color theme="1"/>
        <rFont val="Calibri"/>
        <family val="2"/>
        <scheme val="minor"/>
      </rPr>
      <t xml:space="preserve"> </t>
    </r>
    <r>
      <rPr>
        <b/>
        <u/>
        <sz val="10"/>
        <color theme="1"/>
        <rFont val="Calibri"/>
        <family val="2"/>
        <scheme val="minor"/>
      </rPr>
      <t>CONTRATO</t>
    </r>
  </si>
  <si>
    <t>salario minimo 2022   $172.87</t>
  </si>
  <si>
    <t>uma 2022   $ 96.22</t>
  </si>
  <si>
    <t>salario minimo 2022   $207.44</t>
  </si>
  <si>
    <t>uma 2023   $ 103.74</t>
  </si>
  <si>
    <r>
      <rPr>
        <b/>
        <sz val="7"/>
        <color theme="1"/>
        <rFont val="Calibri"/>
        <family val="2"/>
        <scheme val="minor"/>
      </rPr>
      <t xml:space="preserve">CONSTRUCTORA ERAGT CREACION SA DE CV </t>
    </r>
    <r>
      <rPr>
        <sz val="7"/>
        <color theme="1"/>
        <rFont val="Calibri"/>
        <family val="2"/>
        <scheme val="minor"/>
      </rPr>
      <t xml:space="preserve">(CEC1405132H7)   </t>
    </r>
    <r>
      <rPr>
        <b/>
        <sz val="7"/>
        <color theme="1"/>
        <rFont val="Calibri"/>
        <family val="2"/>
        <scheme val="minor"/>
      </rPr>
      <t xml:space="preserve"> ING. TAURINO REYES VILLA</t>
    </r>
    <r>
      <rPr>
        <sz val="7"/>
        <color theme="1"/>
        <rFont val="Calibri"/>
        <family val="2"/>
        <scheme val="minor"/>
      </rPr>
      <t xml:space="preserve"> (ADMINISTRADOR ÚNICO)</t>
    </r>
  </si>
  <si>
    <t>CLAVE LOCALIDAD: 120410194</t>
  </si>
  <si>
    <t>CLAVE LOCALIDAD: 120410024</t>
  </si>
  <si>
    <t>CLAVE LOCALIDAD: 120410127</t>
  </si>
  <si>
    <t>CLAVE LOCALIDAD: 120410198</t>
  </si>
  <si>
    <t>CLAVE LOCALIDAD: 120410173</t>
  </si>
  <si>
    <t>CLAVE LOCALIDAD: 120410034</t>
  </si>
  <si>
    <t>CLAVE LOCALIDAD: 120410046</t>
  </si>
  <si>
    <t>CLAVE LOCALIDAD: 120410021</t>
  </si>
  <si>
    <t>CLAVE LOCALIDAD: 120410115</t>
  </si>
  <si>
    <t>CLAVE LOCALIDAD: 120410138</t>
  </si>
  <si>
    <t>CLAVE LOCALIDAD: 120410053</t>
  </si>
  <si>
    <t>CLAVE LOCALIDAD: 120410029</t>
  </si>
  <si>
    <t>CLAVE LOCALIDAD: 120410004</t>
  </si>
  <si>
    <t>ZAP´S</t>
  </si>
  <si>
    <t>10:00:00 a. m. (Duracion 50 mins)</t>
  </si>
  <si>
    <t>15:00:00 p. m. (Duracion 50 mins)</t>
  </si>
  <si>
    <t>13:00:00 p. m. (Duracion 50 mins)</t>
  </si>
  <si>
    <t>12:00:00 p. m. (Duracion 50 mins)</t>
  </si>
  <si>
    <t>11:00:00 a. m. (Duracion 50 mins)</t>
  </si>
  <si>
    <t>SUPERINTENDENTE ACORDE ORGANIGRAMA:</t>
  </si>
  <si>
    <r>
      <t>S</t>
    </r>
    <r>
      <rPr>
        <b/>
        <sz val="8"/>
        <rFont val="Calibri"/>
        <family val="2"/>
        <scheme val="minor"/>
      </rPr>
      <t xml:space="preserve">UPERINTENDENTE ACORDE ORGANIGRAMA: </t>
    </r>
    <r>
      <rPr>
        <sz val="8"/>
        <rFont val="Calibri"/>
        <family val="2"/>
        <scheme val="minor"/>
      </rPr>
      <t>ING. HOMERO</t>
    </r>
  </si>
  <si>
    <t>CONCURSANTES CON SUS MONTOS</t>
  </si>
  <si>
    <t>DEL 01 DE ABRIL AL 15 DE ABRIL DE 2023</t>
  </si>
  <si>
    <t>DEL 16 DE ABRIL AL 30 DE ABRIL DE 2023</t>
  </si>
  <si>
    <t>MMG-2023-12</t>
  </si>
  <si>
    <t>AMPLIACION DE CAMINO SAN JUAN DE LAS NIEVES A E.C. TLAPA - MOYOTEPEC DEL KM 0+000 AL KM 1+100</t>
  </si>
  <si>
    <r>
      <t>UBICACIÓN:</t>
    </r>
    <r>
      <rPr>
        <sz val="8"/>
        <color theme="1"/>
        <rFont val="Calibri"/>
        <family val="2"/>
        <scheme val="minor"/>
      </rPr>
      <t xml:space="preserve"> SAN JUAN DE LAS NIEVES</t>
    </r>
  </si>
  <si>
    <t>14/2023</t>
  </si>
  <si>
    <t>MMG-DOP-2023/14</t>
  </si>
  <si>
    <r>
      <rPr>
        <b/>
        <sz val="7"/>
        <color theme="1"/>
        <rFont val="Calibri"/>
        <family val="2"/>
        <scheme val="minor"/>
      </rPr>
      <t>INSTALACIONES Y SUPERVISION DE OBRAS DE GUERRERO</t>
    </r>
    <r>
      <rPr>
        <sz val="7"/>
        <color theme="1"/>
        <rFont val="Calibri"/>
        <family val="2"/>
        <scheme val="minor"/>
      </rPr>
      <t xml:space="preserve"> </t>
    </r>
    <r>
      <rPr>
        <b/>
        <sz val="7"/>
        <color theme="1"/>
        <rFont val="Calibri"/>
        <family val="2"/>
        <scheme val="minor"/>
      </rPr>
      <t xml:space="preserve">SA DE CV </t>
    </r>
    <r>
      <rPr>
        <sz val="7"/>
        <color theme="1"/>
        <rFont val="Calibri"/>
        <family val="2"/>
        <scheme val="minor"/>
      </rPr>
      <t xml:space="preserve">(ISO110525DW4) </t>
    </r>
    <r>
      <rPr>
        <b/>
        <sz val="7"/>
        <color theme="1"/>
        <rFont val="Calibri"/>
        <family val="2"/>
        <scheme val="minor"/>
      </rPr>
      <t>ARQ. J. CONCEPCION CARBAJAL GUERRERO</t>
    </r>
    <r>
      <rPr>
        <sz val="7"/>
        <color theme="1"/>
        <rFont val="Calibri"/>
        <family val="2"/>
        <scheme val="minor"/>
      </rPr>
      <t xml:space="preserve"> APODERADO LEGAL</t>
    </r>
  </si>
  <si>
    <r>
      <rPr>
        <b/>
        <sz val="7"/>
        <color theme="1"/>
        <rFont val="Calibri"/>
        <family val="2"/>
        <scheme val="minor"/>
      </rPr>
      <t>PROYECTOS Y CONSTRUCCIONES REGATA SA DE CV</t>
    </r>
    <r>
      <rPr>
        <sz val="7"/>
        <color theme="1"/>
        <rFont val="Calibri"/>
        <family val="2"/>
        <scheme val="minor"/>
      </rPr>
      <t xml:space="preserve"> (PCR0412072DA) </t>
    </r>
    <r>
      <rPr>
        <b/>
        <sz val="7"/>
        <color theme="1"/>
        <rFont val="Calibri"/>
        <family val="2"/>
        <scheme val="minor"/>
      </rPr>
      <t xml:space="preserve">ING. BALTAZAR OZUNA CARMONA </t>
    </r>
    <r>
      <rPr>
        <sz val="7"/>
        <color theme="1"/>
        <rFont val="Calibri"/>
        <family val="2"/>
        <scheme val="minor"/>
      </rPr>
      <t>REPRESENTANTE LEGAL</t>
    </r>
  </si>
  <si>
    <t>MMG-2023-14</t>
  </si>
  <si>
    <t>13:00:00 P. m.</t>
  </si>
  <si>
    <t>ING. VICENTE AYALA SOLANO</t>
  </si>
  <si>
    <t>MMG-DOP/FAISM/2023/14</t>
  </si>
  <si>
    <t>61 dias naturales</t>
  </si>
  <si>
    <t>CLAVE LOCALIDAD: 120410124</t>
  </si>
  <si>
    <t>AMPLIACION DE CAMINO E.C (TLAPA - MALINALTEPEC) A TEJOCOTE DEL KM 0+000 AL KM 2+000</t>
  </si>
  <si>
    <r>
      <t>UBICACIÓN:</t>
    </r>
    <r>
      <rPr>
        <sz val="8"/>
        <color theme="1"/>
        <rFont val="Calibri"/>
        <family val="2"/>
        <scheme val="minor"/>
      </rPr>
      <t xml:space="preserve"> EL TEJOCOTE</t>
    </r>
  </si>
  <si>
    <r>
      <rPr>
        <b/>
        <sz val="7"/>
        <color theme="1"/>
        <rFont val="Calibri"/>
        <family val="2"/>
        <scheme val="minor"/>
      </rPr>
      <t>IBAPEC CONSTRUCCIONES SA DE CV</t>
    </r>
    <r>
      <rPr>
        <sz val="7"/>
        <color theme="1"/>
        <rFont val="Calibri"/>
        <family val="2"/>
        <scheme val="minor"/>
      </rPr>
      <t xml:space="preserve"> (PCR0412072DA) </t>
    </r>
    <r>
      <rPr>
        <b/>
        <sz val="7"/>
        <color theme="1"/>
        <rFont val="Calibri"/>
        <family val="2"/>
        <scheme val="minor"/>
      </rPr>
      <t>LIC. MANUEL TRINIDAD MARTINEZ</t>
    </r>
    <r>
      <rPr>
        <sz val="7"/>
        <color theme="1"/>
        <rFont val="Calibri"/>
        <family val="2"/>
        <scheme val="minor"/>
      </rPr>
      <t xml:space="preserve"> ADMINISTRADOR UNICO </t>
    </r>
  </si>
  <si>
    <t>MMG-DOP/FAISM/2023/15</t>
  </si>
  <si>
    <t>CLAVE LOCALIDAD: 120410123</t>
  </si>
  <si>
    <t>15/2023</t>
  </si>
  <si>
    <t>MMG-DOP-2023/15</t>
  </si>
  <si>
    <t>16/2023</t>
  </si>
  <si>
    <t>MMG-DOP-2023/16</t>
  </si>
  <si>
    <t>MMG-DOP/FAISM/2023/16</t>
  </si>
  <si>
    <t>AMPLIACION DE CAMINO E.C (TLAPA - MALINALTEPEC) A MOYOTEPEC DEL KM 0+000 AL KM 1+100</t>
  </si>
  <si>
    <t>MMG-2023-15</t>
  </si>
  <si>
    <t>MMG-2023-16</t>
  </si>
  <si>
    <t>12:30:00 P. m.</t>
  </si>
  <si>
    <t>500M, 500H =1000</t>
  </si>
  <si>
    <t>11:30:00 a. m. (Duracion 50 mins)</t>
  </si>
  <si>
    <t>13:30:00 a. m. (Duracion 50 mins)</t>
  </si>
  <si>
    <r>
      <t>UBICACIÓN:</t>
    </r>
    <r>
      <rPr>
        <sz val="8"/>
        <color theme="1"/>
        <rFont val="Calibri"/>
        <family val="2"/>
        <scheme val="minor"/>
      </rPr>
      <t xml:space="preserve"> MOYOTEPEC DE JUAREZ</t>
    </r>
  </si>
  <si>
    <t>17/2023</t>
  </si>
  <si>
    <t>MMG-DOP-2023/17</t>
  </si>
  <si>
    <r>
      <t>UBICACIÓN:</t>
    </r>
    <r>
      <rPr>
        <sz val="8"/>
        <color theme="1"/>
        <rFont val="Calibri"/>
        <family val="2"/>
        <scheme val="minor"/>
      </rPr>
      <t xml:space="preserve"> PIEDRA PINTADA</t>
    </r>
  </si>
  <si>
    <t>REHABILITACIÓN DE CAMINO RURAL E.C TILAPA - EL HUAMUCHIL- SAN VICENTE - TIERRA COLORADA- LA PAROTA- PIEDRA PINTADA DEL KM 0+000 AL KM 10+000</t>
  </si>
  <si>
    <t>10.0 KM</t>
  </si>
  <si>
    <r>
      <rPr>
        <b/>
        <sz val="7"/>
        <color theme="1"/>
        <rFont val="Calibri"/>
        <family val="2"/>
        <scheme val="minor"/>
      </rPr>
      <t xml:space="preserve">COMERCIALIZADORA Y CONSTRUCTORA PASCAM SA DE CV </t>
    </r>
    <r>
      <rPr>
        <sz val="7"/>
        <color theme="1"/>
        <rFont val="Calibri"/>
        <family val="2"/>
        <scheme val="minor"/>
      </rPr>
      <t>(</t>
    </r>
    <r>
      <rPr>
        <b/>
        <sz val="7"/>
        <color theme="1"/>
        <rFont val="Calibri"/>
        <family val="2"/>
        <scheme val="minor"/>
      </rPr>
      <t>CCP180618N78)</t>
    </r>
    <r>
      <rPr>
        <sz val="7"/>
        <color theme="1"/>
        <rFont val="Calibri"/>
        <family val="2"/>
        <scheme val="minor"/>
      </rPr>
      <t xml:space="preserve">   MARIA DE JESUS CASTAÑEDA PINEDA (REPRESENTANTE LEGAL)</t>
    </r>
  </si>
  <si>
    <r>
      <rPr>
        <b/>
        <sz val="7"/>
        <color theme="1"/>
        <rFont val="Calibri"/>
        <family val="2"/>
        <scheme val="minor"/>
      </rPr>
      <t>ELLIOTT HAZAEL CASTRO LEYVA</t>
    </r>
    <r>
      <rPr>
        <sz val="7"/>
        <color theme="1"/>
        <rFont val="Calibri"/>
        <family val="2"/>
        <scheme val="minor"/>
      </rPr>
      <t xml:space="preserve"> (</t>
    </r>
    <r>
      <rPr>
        <b/>
        <sz val="7"/>
        <color theme="1"/>
        <rFont val="Calibri"/>
        <family val="2"/>
        <scheme val="minor"/>
      </rPr>
      <t>CALE930723H10</t>
    </r>
    <r>
      <rPr>
        <sz val="7"/>
        <color theme="1"/>
        <rFont val="Calibri"/>
        <family val="2"/>
        <scheme val="minor"/>
      </rPr>
      <t>) REPRESENTANTE LEGAL</t>
    </r>
  </si>
  <si>
    <r>
      <rPr>
        <b/>
        <sz val="7"/>
        <color theme="1"/>
        <rFont val="Calibri"/>
        <family val="2"/>
        <scheme val="minor"/>
      </rPr>
      <t>JOSE DAVID CABAÑAS MANZANAREZ</t>
    </r>
    <r>
      <rPr>
        <sz val="7"/>
        <color theme="1"/>
        <rFont val="Calibri"/>
        <family val="2"/>
        <scheme val="minor"/>
      </rPr>
      <t xml:space="preserve"> (</t>
    </r>
    <r>
      <rPr>
        <b/>
        <sz val="7"/>
        <color theme="1"/>
        <rFont val="Calibri"/>
        <family val="2"/>
        <scheme val="minor"/>
      </rPr>
      <t>CAMD901229K63</t>
    </r>
    <r>
      <rPr>
        <sz val="7"/>
        <color theme="1"/>
        <rFont val="Calibri"/>
        <family val="2"/>
        <scheme val="minor"/>
      </rPr>
      <t>) REPRESENTANTE LEGAL</t>
    </r>
  </si>
  <si>
    <r>
      <rPr>
        <b/>
        <sz val="7"/>
        <color theme="1"/>
        <rFont val="Calibri"/>
        <family val="2"/>
        <scheme val="minor"/>
      </rPr>
      <t xml:space="preserve">CONSTRUCCIONES VELPREM SA DE CV </t>
    </r>
    <r>
      <rPr>
        <sz val="7"/>
        <color theme="1"/>
        <rFont val="Calibri"/>
        <family val="2"/>
        <scheme val="minor"/>
      </rPr>
      <t xml:space="preserve">(CVE200520DV9) </t>
    </r>
    <r>
      <rPr>
        <b/>
        <sz val="7"/>
        <color theme="1"/>
        <rFont val="Calibri"/>
        <family val="2"/>
        <scheme val="minor"/>
      </rPr>
      <t xml:space="preserve">RAMIRO APREZA MENDEZ </t>
    </r>
    <r>
      <rPr>
        <sz val="7"/>
        <color theme="1"/>
        <rFont val="Calibri"/>
        <family val="2"/>
        <scheme val="minor"/>
      </rPr>
      <t>(ADMINISTRADOR ÚNICO)</t>
    </r>
  </si>
  <si>
    <t>MARILINDA</t>
  </si>
  <si>
    <t>IYANELI</t>
  </si>
  <si>
    <t>15:00:00 P. m.</t>
  </si>
  <si>
    <t>10:30:00 A. m.</t>
  </si>
  <si>
    <t>MMG-DOP/FAISM/2023/17</t>
  </si>
  <si>
    <t>CLAVE LOCALIDAD: 120410149</t>
  </si>
  <si>
    <t>18/2023</t>
  </si>
  <si>
    <t>MMG-DOP-2023/18</t>
  </si>
  <si>
    <t>MMG-DOP/FAISM/2023/18</t>
  </si>
  <si>
    <r>
      <t>UBICACIÓN:</t>
    </r>
    <r>
      <rPr>
        <sz val="8"/>
        <color theme="1"/>
        <rFont val="Calibri"/>
        <family val="2"/>
        <scheme val="minor"/>
      </rPr>
      <t xml:space="preserve"> LLANO MAJAHUA</t>
    </r>
  </si>
  <si>
    <t>5.0 KM</t>
  </si>
  <si>
    <t>ING. MIGUEL RODRIGUEZ MARTINEZ</t>
  </si>
  <si>
    <t>CLAVE LOCALIDAD: 120410103</t>
  </si>
  <si>
    <t>REHABILITACIÓN DE CAMINO LLANO MAJAGUA - DIVINA PROVIDENCIA  DEL KM 0+000 AL KM 6+000</t>
  </si>
  <si>
    <t>AMPLIACIÓN</t>
  </si>
  <si>
    <t>MEJORAMIENTO</t>
  </si>
  <si>
    <t>AMPLIACION</t>
  </si>
  <si>
    <t>19/2023</t>
  </si>
  <si>
    <t>MMG-DOP-2023/19</t>
  </si>
  <si>
    <t>MMG-DOP/FAISM/2023/19</t>
  </si>
  <si>
    <t>MMG-DOP-2023/20</t>
  </si>
  <si>
    <t>MMG-DOP/FAISM/2023/20</t>
  </si>
  <si>
    <t>20/2023</t>
  </si>
  <si>
    <t>10:00:00 p. m.</t>
  </si>
  <si>
    <t>21/2023</t>
  </si>
  <si>
    <t>MMG-DOP-2023/21</t>
  </si>
  <si>
    <t>MMG-DOP/FAISM/2023/21</t>
  </si>
  <si>
    <t>45 dias naturales</t>
  </si>
  <si>
    <r>
      <t>UBICACIÓN:</t>
    </r>
    <r>
      <rPr>
        <sz val="8"/>
        <color theme="1"/>
        <rFont val="Calibri"/>
        <family val="2"/>
        <scheme val="minor"/>
      </rPr>
      <t xml:space="preserve"> UNION DE LAS PERAS</t>
    </r>
  </si>
  <si>
    <t xml:space="preserve">CLAVE LOCALIDAD: </t>
  </si>
  <si>
    <t>ING, NESTOR ANTAÑO ANTAÑO</t>
  </si>
  <si>
    <t>AMPLIACION DE CAMINO E.C. (TLAPA MALINALTEPEC) - LA UNION DE LAS PERAS  DEL KM 0+000 AL KM 1+800</t>
  </si>
  <si>
    <t>30 dias naturales</t>
  </si>
  <si>
    <t>REHABILITACIÓN DE CAMINO RURAL COLOMBIA DE GUADALUPE - SANTO DOMINGO- ESPINO BLANCO DEL KM 0+000 AL KM 5+000</t>
  </si>
  <si>
    <r>
      <t>UBICACIÓN:</t>
    </r>
    <r>
      <rPr>
        <sz val="8"/>
        <color theme="1"/>
        <rFont val="Calibri"/>
        <family val="2"/>
        <scheme val="minor"/>
      </rPr>
      <t xml:space="preserve"> SANTO DOMINGO</t>
    </r>
  </si>
  <si>
    <t>REHABILITACIÓN DE CAMINO PARAJE MONTERO - FILO DE GALLO  DEL KM 0+000 AL KM 6+000</t>
  </si>
  <si>
    <r>
      <t>UBICACIÓN:</t>
    </r>
    <r>
      <rPr>
        <sz val="8"/>
        <color theme="1"/>
        <rFont val="Calibri"/>
        <family val="2"/>
        <scheme val="minor"/>
      </rPr>
      <t xml:space="preserve"> FILO DE GALLO</t>
    </r>
  </si>
  <si>
    <t>22/2023</t>
  </si>
  <si>
    <t>MMG-DOP-2023/22</t>
  </si>
  <si>
    <t>MMG-DOP/FAISM/2023/22</t>
  </si>
  <si>
    <r>
      <t>UBICACIÓN:</t>
    </r>
    <r>
      <rPr>
        <sz val="8"/>
        <color theme="1"/>
        <rFont val="Calibri"/>
        <family val="2"/>
        <scheme val="minor"/>
      </rPr>
      <t xml:space="preserve"> LA PAROTA</t>
    </r>
  </si>
  <si>
    <t>REHABILITACIÓN DE CAMINO EC. ENCINO ROBLE, CAPILLA DEL SAUCE-MAGUEYERA DEL KM 0+000 AL KM 5+000</t>
  </si>
  <si>
    <t>23/2023</t>
  </si>
  <si>
    <t>MMG-DOP-2023/23</t>
  </si>
  <si>
    <t>5 KM</t>
  </si>
  <si>
    <t>MMG-DOP/FAISM/2023/23</t>
  </si>
  <si>
    <t>23dias naturales</t>
  </si>
  <si>
    <t>26/2023</t>
  </si>
  <si>
    <t>MMG-DOP-2023/26</t>
  </si>
  <si>
    <t>CONSTRUCCION DE BIBLIOTECA MUNICIPAL 2DA. ETAPA</t>
  </si>
  <si>
    <r>
      <t>UBICACIÓN:</t>
    </r>
    <r>
      <rPr>
        <sz val="8"/>
        <color theme="1"/>
        <rFont val="Calibri"/>
        <family val="2"/>
        <scheme val="minor"/>
      </rPr>
      <t xml:space="preserve"> LLANO GRANDE</t>
    </r>
  </si>
  <si>
    <t>MMG-2023-23</t>
  </si>
  <si>
    <t>MMG-DOP/FAISM/2023/26</t>
  </si>
  <si>
    <t>54 dias naturales</t>
  </si>
  <si>
    <t>CLAVE LOCALIDAD: 120410061</t>
  </si>
  <si>
    <t>AMPLIACION DE CAMINO  E.C. (TIERRA COLORADA) - LA PAROTA  DEL KM 0+000 AL KM 1+500</t>
  </si>
  <si>
    <t>1.8 KM</t>
  </si>
  <si>
    <t>CLAVE LOCALIDAD:  120410166</t>
  </si>
  <si>
    <t>26 dias naturales</t>
  </si>
  <si>
    <t>21 dias naturales</t>
  </si>
  <si>
    <t>CLAVE LOCALIDAD: 120410161</t>
  </si>
  <si>
    <r>
      <t>UBICACIÓN:</t>
    </r>
    <r>
      <rPr>
        <sz val="8"/>
        <color theme="1"/>
        <rFont val="Calibri"/>
        <family val="2"/>
        <scheme val="minor"/>
      </rPr>
      <t xml:space="preserve"> COLONIA CAPILLA DEL SAUCE</t>
    </r>
  </si>
  <si>
    <t>ACTUALIZADA AL 09/MAYO/2023</t>
  </si>
  <si>
    <t>REZAGO SOCIAL</t>
  </si>
  <si>
    <t>CONSTRUCCION DE ESPACIO MULTIDEPORTIVO 2DA. ETAPA</t>
  </si>
  <si>
    <r>
      <t xml:space="preserve">UBICACIÓN: </t>
    </r>
    <r>
      <rPr>
        <sz val="8"/>
        <color theme="1"/>
        <rFont val="Calibri"/>
        <family val="2"/>
        <scheme val="minor"/>
      </rPr>
      <t>UNION DE LAS PERAS</t>
    </r>
  </si>
  <si>
    <t>24/2023</t>
  </si>
  <si>
    <t>25/2023</t>
  </si>
  <si>
    <t>MMG-DOP-2023/25</t>
  </si>
  <si>
    <t>500 M2</t>
  </si>
  <si>
    <t>MMG-2023-17</t>
  </si>
  <si>
    <t>MMG-2023-18</t>
  </si>
  <si>
    <t>MMG-2023-19</t>
  </si>
  <si>
    <t>MMG-2023-20</t>
  </si>
  <si>
    <t>MMG-2023-21</t>
  </si>
  <si>
    <t>MMG-2023-22</t>
  </si>
  <si>
    <t>MMG-2023-24</t>
  </si>
  <si>
    <t>MMG-2023-25</t>
  </si>
  <si>
    <t>MMG-2023-26</t>
  </si>
  <si>
    <t>14:00:00 P. m.</t>
  </si>
  <si>
    <t>CONTRUCCION</t>
  </si>
  <si>
    <t>MMG-DOP/FAISM/2023/25</t>
  </si>
  <si>
    <t>50 dias naturales</t>
  </si>
  <si>
    <t>CLAVE LOCALIDAD: 120410028</t>
  </si>
  <si>
    <t>DEL 12 DE ABRIL AL 31 DE MAYO</t>
  </si>
  <si>
    <r>
      <t>UBICACIÓN:</t>
    </r>
    <r>
      <rPr>
        <sz val="8"/>
        <color theme="1"/>
        <rFont val="Calibri"/>
        <family val="2"/>
        <scheme val="minor"/>
      </rPr>
      <t xml:space="preserve"> EL OBISPO</t>
    </r>
  </si>
  <si>
    <t>CONSTRUCCIÓN DEL CENTRO DE SALUD</t>
  </si>
  <si>
    <t>27/2023</t>
  </si>
  <si>
    <t>MMG-DOP-2023/27</t>
  </si>
  <si>
    <t>MMG-DOP/FAISM/2023/27</t>
  </si>
  <si>
    <t>MMG-2023-27</t>
  </si>
  <si>
    <t>800M, 800H =1600</t>
  </si>
  <si>
    <t>CLAVE LOCALIDAD: 120410009</t>
  </si>
  <si>
    <t>DEL 01 DE MAYO AL 31 DE MAYO DE 2023</t>
  </si>
  <si>
    <t>DEL 01 DE JUNIO AL 30 DE JUNIO DE 2023</t>
  </si>
  <si>
    <t>DEL 01 DE JULIO AL 15 DE JULIO DE 2023</t>
  </si>
  <si>
    <r>
      <t>UBICACIÓN:</t>
    </r>
    <r>
      <rPr>
        <sz val="8"/>
        <color theme="1"/>
        <rFont val="Calibri"/>
        <family val="2"/>
        <scheme val="minor"/>
      </rPr>
      <t xml:space="preserve"> ADOLFO LOPEZ MATEOS</t>
    </r>
  </si>
  <si>
    <t>1.30 KM</t>
  </si>
  <si>
    <t>MMG-DOP-2023/24</t>
  </si>
  <si>
    <t>08:00:00 A. m.</t>
  </si>
  <si>
    <t>MMG-DOP/FAISM/2023/24</t>
  </si>
  <si>
    <t>36 dias naturales</t>
  </si>
  <si>
    <t>CLAVE LOCALIDAD: 120410207</t>
  </si>
  <si>
    <t>DEL 23 DE ENERO AL 06 DE FEBRERO</t>
  </si>
  <si>
    <t>DEL 06 DE FEBRERO AL 28 DE FEBRERO</t>
  </si>
  <si>
    <t>FOLIO MIDS:66171</t>
  </si>
  <si>
    <t>MUY ALTO</t>
  </si>
  <si>
    <t>FOLIO MIDS:67646</t>
  </si>
  <si>
    <t>ALTO</t>
  </si>
  <si>
    <t>FOLIO MIDS:67738</t>
  </si>
  <si>
    <t>MEDIO</t>
  </si>
  <si>
    <t>ZAP RURAL</t>
  </si>
  <si>
    <t>FOLIO MIDS:67961</t>
  </si>
  <si>
    <t>FOLIO MIDS:67974</t>
  </si>
  <si>
    <t>FOLIO MIDS:67981</t>
  </si>
  <si>
    <t>FOLIO MIDS:67985</t>
  </si>
  <si>
    <t>FOLIO MIDS:68016</t>
  </si>
  <si>
    <t>SIN DATO</t>
  </si>
  <si>
    <t>FOLIO MIDS:68807</t>
  </si>
  <si>
    <t>FOLIO MIDS:68286</t>
  </si>
  <si>
    <t>FOLIO MIDS:74188</t>
  </si>
  <si>
    <t>FOLIO MIDS:69843</t>
  </si>
  <si>
    <t>FOLIO MIDS:69847</t>
  </si>
  <si>
    <t>FOLIO MIDS:73787</t>
  </si>
  <si>
    <t>FOLIO MIDS:69849</t>
  </si>
  <si>
    <t>FOLIO MIDS:73708</t>
  </si>
  <si>
    <t>FOLIO MIDS:73863</t>
  </si>
  <si>
    <t>BAJO</t>
  </si>
  <si>
    <t>FOLIO MIDS:75518</t>
  </si>
  <si>
    <t>278 M2</t>
  </si>
  <si>
    <t>FOLIO MIDS:75771</t>
  </si>
  <si>
    <t>6.0 KM</t>
  </si>
  <si>
    <t>CONSTRUCCIÓN DEL CENTRO DE SALUD 2DA ETAPA</t>
  </si>
  <si>
    <t>UBICACIÓN: EL TEJOCOTE</t>
  </si>
  <si>
    <t>28/2023</t>
  </si>
  <si>
    <t>MMG-DOP-2023/28</t>
  </si>
  <si>
    <t>MMG-DOP/FAISM/2023/28</t>
  </si>
  <si>
    <t>CLAVE LOCALIDAD: 120410023</t>
  </si>
  <si>
    <t>62 dias naturales</t>
  </si>
  <si>
    <t>DEL 15 DE MAYO AL 31 DE MAYO DE 2023</t>
  </si>
  <si>
    <t>MMG-2023-28</t>
  </si>
  <si>
    <t>MMG-DOP-2023/29</t>
  </si>
  <si>
    <t>29/2023</t>
  </si>
  <si>
    <t>MMG-2023-29</t>
  </si>
  <si>
    <t>MMG-DOP/FAISM/2023/29</t>
  </si>
  <si>
    <t>12:00:00 A. m.</t>
  </si>
  <si>
    <t>15:00:00 A. m.</t>
  </si>
  <si>
    <t>CONSTRUCCION DEL CENTRO INTEGRADOR DE DESARROLLO 2DA ETAPA</t>
  </si>
  <si>
    <t>UBICACIÓN: YAUTEPEC</t>
  </si>
  <si>
    <t>CLAVE LOCALIDAD: 120410191</t>
  </si>
  <si>
    <t>30/2023</t>
  </si>
  <si>
    <t>MMG-DOP-2023/30</t>
  </si>
  <si>
    <t>MMG-2023-30</t>
  </si>
  <si>
    <t>MMG-DOP/FAISM/2023/30</t>
  </si>
  <si>
    <t>31/2023</t>
  </si>
  <si>
    <t>MMG-DOP-2023/31</t>
  </si>
  <si>
    <t>MMG-2023-31</t>
  </si>
  <si>
    <t>MMG-DOP/FAISM/2023/31</t>
  </si>
  <si>
    <t>32/2023</t>
  </si>
  <si>
    <t>MMG-DOP-2023/32</t>
  </si>
  <si>
    <t>MMG-2023-32</t>
  </si>
  <si>
    <t>MMG-DOP/FAISM/2023/32</t>
  </si>
  <si>
    <t>CONSTRUCCION DEL CENTRO INTEGRADOR DE DESARROLLO</t>
  </si>
  <si>
    <t>UBICACIÓN: CUADRILLA MANGO</t>
  </si>
  <si>
    <t>ING. NESTOR ANTAÑO ANTAÑO</t>
  </si>
  <si>
    <t>DEL 01 DE JULIO AL 31 DE JULIO DE 2023</t>
  </si>
  <si>
    <t>DEL 01 DE AGOSTO AL 15 DE AGOSTO DE 2023</t>
  </si>
  <si>
    <t>91 M2</t>
  </si>
  <si>
    <t>200M, 200H =400</t>
  </si>
  <si>
    <t>OBSERVACIONES</t>
  </si>
  <si>
    <t xml:space="preserve">• CORREGIR EL NUMERO DE CONTRATO EN LA FACTURA
• CORREGIR FECHA DE CONTRATO EN LA FACTURA
• CORREGIR EL PERIODO ESTIMADO EN LA FACTURA
• CORREGIR EL PERIODO ESTIMADO EN LA FACTURA EN EL APARTADO DE DESCRIPCIÓN.
</t>
  </si>
  <si>
    <t xml:space="preserve">• NO HAY FACTURAS </t>
  </si>
  <si>
    <t>•  FALTA FACTURA DEL ANTICIPO</t>
  </si>
  <si>
    <t>DEL 16 DE ABRIL AL 30 DE ABRIL</t>
  </si>
  <si>
    <t xml:space="preserve">01 DE MAYO AL 15 DE MAYO </t>
  </si>
  <si>
    <t>•  FALTA FACTURA DE EST. 2</t>
  </si>
  <si>
    <t>•  FALTA FACTURA</t>
  </si>
  <si>
    <t>•  FALTA DE LA ESTIMACION 1</t>
  </si>
  <si>
    <t>•  CORREGIR LA FECHA DEL CONTRATO EN LA FACTURA DE LA ESTIMACION APARECE COMO 03/04/2023 Y EN LICITACION APARECE COMO 06/04/2023</t>
  </si>
  <si>
    <t>• CORREGIR EL PERIODO DE EJECUCCION DE LOS TRABAJOS EN LA FACTURA APARECE COMO 10/04/2023 AL 05/05/2023 EN LA TABLA DE LA LICITACION APARECE COMO 10/04/2023 AL 30/04/2023</t>
  </si>
  <si>
    <t>• EL PERIODO DEL CONTRATO QUE APARECE EN LA FACTURA VIENE COMO 15 DE ABRIL AL 30 DE ABRIL DE 2022, DEBE SER DEL 10 DE ABRIL AL 15 DE MAYO DE 2023</t>
  </si>
  <si>
    <t>• EN LA DESCIPCION EL PERIODO DE EJECUCION EN LA FACTURA APARECE COMO DE 24 DIAS Y DEBE DE SER DE 36 DIAS.</t>
  </si>
  <si>
    <t>• CHECAR EL PERIODO DE EJECUCION DE LOS TRABAJOS DE LA EST.1, EN DADO CASO QUE NO CONCUERDE SOLO CORREGIR EL PERIODO DE LA ESTIMACION UNO. PORQUE APARECE COMO 12 DE ABRIL AL 15 DE MAYO DE 2023</t>
  </si>
  <si>
    <t>• EL PERIODO DEL CONTRATO QUE VIENE EN LA FACTURA ES DEL 15 DE MAYO AL 15 DE JULIO DE 2023 Y EN LA TABLA DE LICITACION ES DEL 11 DE MAYO AL 15 DE JULIO DE 2023</t>
  </si>
  <si>
    <r>
      <t xml:space="preserve">FELICITOS BRUNO MORAN (BUMF830806UV0) </t>
    </r>
    <r>
      <rPr>
        <sz val="7"/>
        <color theme="1"/>
        <rFont val="Calibri"/>
        <family val="2"/>
        <scheme val="minor"/>
      </rPr>
      <t>REPRESENTANTE LEGAL</t>
    </r>
  </si>
  <si>
    <r>
      <t xml:space="preserve">ARELI MARTINEZ GARCIA (MMG850101910) </t>
    </r>
    <r>
      <rPr>
        <sz val="7"/>
        <color theme="1"/>
        <rFont val="Calibri"/>
        <family val="2"/>
        <scheme val="minor"/>
      </rPr>
      <t>REPRESENTANTE LEGAL</t>
    </r>
  </si>
  <si>
    <r>
      <t xml:space="preserve">FELIX DIONICIO URBANO (DIUF811230TS6) </t>
    </r>
    <r>
      <rPr>
        <sz val="7"/>
        <color theme="1"/>
        <rFont val="Calibri"/>
        <family val="2"/>
        <scheme val="minor"/>
      </rPr>
      <t>REPRESENTANTE LEGAL</t>
    </r>
  </si>
  <si>
    <r>
      <rPr>
        <b/>
        <sz val="7"/>
        <color theme="1"/>
        <rFont val="Calibri"/>
        <family val="2"/>
        <scheme val="minor"/>
      </rPr>
      <t xml:space="preserve">FEDRAN SERVICIOS Y SUMINISTROS S.A. DE C.V. </t>
    </r>
    <r>
      <rPr>
        <sz val="7"/>
        <color theme="1"/>
        <rFont val="Calibri"/>
        <family val="2"/>
        <scheme val="minor"/>
      </rPr>
      <t xml:space="preserve">(FSS220325F1) ING. </t>
    </r>
    <r>
      <rPr>
        <b/>
        <sz val="7"/>
        <color theme="1"/>
        <rFont val="Calibri"/>
        <family val="2"/>
        <scheme val="minor"/>
      </rPr>
      <t xml:space="preserve">CLAUDIA GARCIA PONCE </t>
    </r>
    <r>
      <rPr>
        <sz val="7"/>
        <color theme="1"/>
        <rFont val="Calibri"/>
        <family val="2"/>
        <scheme val="minor"/>
      </rPr>
      <t>(REPRESENTANTE LEGAL)</t>
    </r>
  </si>
  <si>
    <r>
      <rPr>
        <b/>
        <sz val="7"/>
        <color theme="1"/>
        <rFont val="Calibri"/>
        <family val="2"/>
        <scheme val="minor"/>
      </rPr>
      <t xml:space="preserve">CONSTRUCCIONES Y PROYECTOS EN INGENIERIA ASVE Y ASOCIADOS SA. DE C.V. </t>
    </r>
    <r>
      <rPr>
        <sz val="7"/>
        <color theme="1"/>
        <rFont val="Calibri"/>
        <family val="2"/>
        <scheme val="minor"/>
      </rPr>
      <t xml:space="preserve">(CPI1511194F7) ING. </t>
    </r>
    <r>
      <rPr>
        <b/>
        <sz val="7"/>
        <color theme="1"/>
        <rFont val="Calibri"/>
        <family val="2"/>
        <scheme val="minor"/>
      </rPr>
      <t xml:space="preserve">VALERIANO ASCENCIO RAMIREZ </t>
    </r>
    <r>
      <rPr>
        <sz val="7"/>
        <color theme="1"/>
        <rFont val="Calibri"/>
        <family val="2"/>
        <scheme val="minor"/>
      </rPr>
      <t>(ADMINISTRADOR UNICO)</t>
    </r>
  </si>
  <si>
    <t xml:space="preserve">
• CORREGIR LA FECHA DEL PERIODO DE EJECUCION DE LA EST. 3 Y FINIQUITO A PARECE COMO DEL 01 DE ABRIL AL 15 DE MAYO Y DEBE DE SER 01 DE MAYO AL 15 DE MAYO.
</t>
  </si>
  <si>
    <t>POR INVITACIÓN</t>
  </si>
  <si>
    <t>2000M, 2000H =4000</t>
  </si>
  <si>
    <t>DEL 01 DE JUNIO AL 15 DE JUNIO DE 2023</t>
  </si>
  <si>
    <t>DEL 16 DE JULIO AL 30 DE JUNIO DE 2023</t>
  </si>
  <si>
    <t>75 dias naturales</t>
  </si>
  <si>
    <t>UBICACIÓN: SAN MIGUEL EL PROGRESO</t>
  </si>
  <si>
    <t>AMPLIACIÓN DE CAMINO SAN MIGUEL EL PROGRESO - TRES MARIAS DEL KM 3+500 AL KM 6+585</t>
  </si>
  <si>
    <t>CLAVE LOCALIDAD: 120410020</t>
  </si>
  <si>
    <t>33/2023</t>
  </si>
  <si>
    <t>MMG-DOP/FAISM/2023/33</t>
  </si>
  <si>
    <t>UBICACIÓN: PORTEZUELO DEL COYOTE</t>
  </si>
  <si>
    <t>CLAVE LOCALIDAD: 120410162</t>
  </si>
  <si>
    <t>15:30:00 P. m.</t>
  </si>
  <si>
    <t>16:00:00 P. m.</t>
  </si>
  <si>
    <t>MMG-DOP-2023/33</t>
  </si>
  <si>
    <t>MMG-2023-33</t>
  </si>
  <si>
    <t>DEL 17 DE ABRIL AL 31 DE MAYO DE 2023</t>
  </si>
  <si>
    <t>DEL 08 DE MAYO AL 31 DE MAYO</t>
  </si>
  <si>
    <t>DEL 16 DE JUNIO AL 30 DE JUNIO DE 2023</t>
  </si>
  <si>
    <t>34/2023</t>
  </si>
  <si>
    <t>MMG-DOP-2023/34</t>
  </si>
  <si>
    <t>MMG-DOP/FAISM/2023/34</t>
  </si>
  <si>
    <t>UBICACIÓN: COLONIA CAMPO DE AVIACIÓN</t>
  </si>
  <si>
    <t>ING. MIGUEL ANGEL ALTAMIRANO GARCÍA</t>
  </si>
  <si>
    <t>MMG-2023-34</t>
  </si>
  <si>
    <t>CLAVE LOCALIDAD: 120410145</t>
  </si>
  <si>
    <t>AVANCE DE OBRA 05/06/2023</t>
  </si>
  <si>
    <t>90%, FALTAN DOCUMENTOS QUE CORRESPONDE AL ING NESTOR</t>
  </si>
  <si>
    <t>FONDO DE APORTACION ESTATAL PARA LA INFRAESTRUCTURA SOCIAL MUNICIPAL 2023</t>
  </si>
  <si>
    <t xml:space="preserve">REHABILITACIÓN DE CAMINO RURAL DEL TRAMO E.C LOMA LARGA - E.C MALINALTEPEC - LAGUNA SECA DEL KM 0+000 AL KM 6+000 </t>
  </si>
  <si>
    <r>
      <t>UBICACIÓN:</t>
    </r>
    <r>
      <rPr>
        <sz val="8"/>
        <color theme="1"/>
        <rFont val="Calibri"/>
        <family val="2"/>
        <scheme val="minor"/>
      </rPr>
      <t xml:space="preserve"> LOMA LARGA</t>
    </r>
  </si>
  <si>
    <t>MMG-DOP-FAEIMS/2023/01</t>
  </si>
  <si>
    <t>6KM</t>
  </si>
  <si>
    <t>600M, 600H =1200</t>
  </si>
  <si>
    <t>MMG-DOP/FAEIMS/2023/01</t>
  </si>
  <si>
    <t>27 dias naturales</t>
  </si>
  <si>
    <t>CLAVE LOCALIDAD: 12041019</t>
  </si>
  <si>
    <t>FAEIMS/2023-01</t>
  </si>
  <si>
    <t>CONSTRUCCIÓN DE CENTRO INTEGRADOR DE DESARROLLO</t>
  </si>
  <si>
    <t>UBICACIÓN: LA MAGUEYERA</t>
  </si>
  <si>
    <t>3.085 KM</t>
  </si>
  <si>
    <t>93 dias naturales</t>
  </si>
  <si>
    <t>CONSTRUCCION</t>
  </si>
  <si>
    <t>CLAVE LOCALIDAD: 120410121</t>
  </si>
  <si>
    <t>35/2023</t>
  </si>
  <si>
    <t>MMG-DOP-2023/35</t>
  </si>
  <si>
    <t>MMG-2023-35</t>
  </si>
  <si>
    <t>MMG-DOP/FAISM/2023/35</t>
  </si>
  <si>
    <t>CONSTRUCCION DEL CENTRO INTEGRADOR DE DESARROLLO 2DA. ETAPA</t>
  </si>
  <si>
    <t>360 M2</t>
  </si>
  <si>
    <t>COMPLEMENTARIA</t>
  </si>
  <si>
    <t>81 dias naturales</t>
  </si>
  <si>
    <t>UBICACIÓN:  PARAJE MONTERO</t>
  </si>
  <si>
    <t>AMPLIACION DE CAMINO E.C. TILAPA - SANTA CRUZ- ADOLFO LOPEZ M. Y LOMA MAMEY DEL KM 0+000 AL KM 1+300</t>
  </si>
  <si>
    <t>CONSTRUCCIÓN DEL EDIFICIO EN EST. U2-C, DE 7EE; PB 2 AULAS 
 DIDACTICAS + CUBO DE ESCALERA, PA: 3 AULAS DIDACTICAS, DE LA ESCUELA  PRIMARIA MIGUEL HIDALGO Y COSTILLA SEGUNDA ETAPA CON CCT: 12DPB0488R1</t>
  </si>
  <si>
    <t>UBICACIÓN:  EL POTRERILLO</t>
  </si>
  <si>
    <t>36/2023</t>
  </si>
  <si>
    <t>MMG-DOP-2023/36</t>
  </si>
  <si>
    <t>202 M2</t>
  </si>
  <si>
    <t>MMG-2023-36</t>
  </si>
  <si>
    <t>MMG-DOP/FAISM/2023/36</t>
  </si>
  <si>
    <t>CLAVE LOCALIDAD: 120410016</t>
  </si>
  <si>
    <t>DEL 15 DE JUNIO AL 30 DE JUNIO DE 2023</t>
  </si>
  <si>
    <t>DEL 01 DE AGOSTO AL 31 DE AGOSTO DE 2023</t>
  </si>
  <si>
    <t>CONSTRUCCIÓN DE AUDITORIO DE USOS MÚLTIPLES EN COLEGIO DE BACHILLERES</t>
  </si>
  <si>
    <t>UBICACIÓN:  TILAPA</t>
  </si>
  <si>
    <t>37/2023</t>
  </si>
  <si>
    <t>MMG-DOP-2023/37</t>
  </si>
  <si>
    <t>549 M2</t>
  </si>
  <si>
    <t>MMG-2023-37</t>
  </si>
  <si>
    <t>MMG-DOP/FAISM/2023/37</t>
  </si>
  <si>
    <t>78 dias naturales</t>
  </si>
  <si>
    <t>CLAVE LOCALIDAD: 120410026</t>
  </si>
  <si>
    <t>UBICACIÓN:  EL TEPEYAC</t>
  </si>
  <si>
    <t>38/2023</t>
  </si>
  <si>
    <t>MMG-DOP-2023/38</t>
  </si>
  <si>
    <t>102 M2</t>
  </si>
  <si>
    <t>MMG-2023-38</t>
  </si>
  <si>
    <t>MMG-DOP/FAISM/2023/38</t>
  </si>
  <si>
    <t>CLAVE LOCALIDAD: 120410189</t>
  </si>
  <si>
    <t>DEL 01 DE SEPTIEMBRE AL 15 DE SEPTIEMBRE DE 2023</t>
  </si>
  <si>
    <t>CONSTRUCCIÓN DE PAVIMENTACIÓN CON CONCRETO HIDRÁULICO DE LA CALLE PRINCIPAL</t>
  </si>
  <si>
    <t>39/2023</t>
  </si>
  <si>
    <t>MMG-DOP-2023/39</t>
  </si>
  <si>
    <t>372.4 M2</t>
  </si>
  <si>
    <t>UBICACIÓN:  LA VILLA DE GUADALUPE</t>
  </si>
  <si>
    <t>200 M, 200H =400</t>
  </si>
  <si>
    <t>MMG-DOP/FAISM/2023/39</t>
  </si>
  <si>
    <t>MMG-2023-39</t>
  </si>
  <si>
    <t>salario minimo 2023   $207.44</t>
  </si>
  <si>
    <t>CONSTRUCCION DE CENTRO INTEGRADOR DE DESARROLLO</t>
  </si>
  <si>
    <t>UBICACIÓN:  LAGUNA TRES MARIAS</t>
  </si>
  <si>
    <t>40/2023</t>
  </si>
  <si>
    <t>MMG-DOP-2023/40</t>
  </si>
  <si>
    <t>MMG-2023-40</t>
  </si>
  <si>
    <t>11:30:00 A. m.</t>
  </si>
  <si>
    <t>MMG-DOP/FAISM/2023/40</t>
  </si>
  <si>
    <t>REHABILITACIÓN DE CAMINO MONTE PIRAMIDE- EL TEJOCOTE - XKUA XTUTI DEL KM 0+000 AL KM 6+000</t>
  </si>
  <si>
    <t>UBICACIÓN:  XKUA XTUTI</t>
  </si>
  <si>
    <t>41/2023</t>
  </si>
  <si>
    <t>MMG-DOP-2023/41</t>
  </si>
  <si>
    <t>13:30:00 P. m.</t>
  </si>
  <si>
    <t>MMG-2023-41</t>
  </si>
  <si>
    <t>MMG-DOP/FAISM/2023/41</t>
  </si>
  <si>
    <t>REHABILITACIÓN DE CAMINO LLANO GRANDE - LLANO MANZANO  DEL KM 0+000 AL KM 6+000</t>
  </si>
  <si>
    <t>UBICACIÓN:  LLANO MANZANO</t>
  </si>
  <si>
    <t>MMG-DOP-2023/42</t>
  </si>
  <si>
    <t>20 dias naturales</t>
  </si>
  <si>
    <t>12:30:00 p. m.</t>
  </si>
  <si>
    <t>42/2023</t>
  </si>
  <si>
    <t>MMG-2023-42</t>
  </si>
  <si>
    <t>MMG-DOP/FAISM/2023/42</t>
  </si>
  <si>
    <t>DEL 01 DE JUNIO AL 20 DE JUNIO DE 2023</t>
  </si>
  <si>
    <t>43/2023</t>
  </si>
  <si>
    <t>MMG-2023-43</t>
  </si>
  <si>
    <t>MMG-DOP/FAISM/2023/43</t>
  </si>
  <si>
    <t>UBICACIÓN:  LLANO MAJAHUA</t>
  </si>
  <si>
    <t>MMG-DOP-2023/43</t>
  </si>
  <si>
    <t>300 M, 300H =600</t>
  </si>
  <si>
    <t>01 DE JUNIO AL 30 DE JUNIO DE 2023</t>
  </si>
  <si>
    <t>CONSTRUCCION DE PARQUE PUBLICO 2DA. ETAPA</t>
  </si>
  <si>
    <t>UBICACIÓN:  LA CIENEGA</t>
  </si>
  <si>
    <t>44/2023</t>
  </si>
  <si>
    <t>MMG-DOP-2023/44</t>
  </si>
  <si>
    <t>MMG-2023-44</t>
  </si>
  <si>
    <t>1000 M, 1000H =2000</t>
  </si>
  <si>
    <t>MMG-DOP/FAISM/2023/44</t>
  </si>
  <si>
    <t>DEL 16 DE JULIO AL 31 DE JULIO DE 2023</t>
  </si>
  <si>
    <t>JHON NAVARRO MATEOS 
(NAMJ-800221-6R0) REPRESENTANTE LEGAL</t>
  </si>
  <si>
    <t>FRANCISCO LOPEZ CARRANZA
(LOCF900913I81) REPRESENTANTE LEGAL</t>
  </si>
  <si>
    <t>EFREN LOPEZ HERNANDEZ (LOHE7105016F3)</t>
  </si>
  <si>
    <t>CRESENCIANO DIAZ MEDINA
(CID-151005-5G2)</t>
  </si>
  <si>
    <t>GRUPO ECOSAD SA DE CV (ING. MARTÍN LÓPEZ HERNÁNDEZ) (GEC1908298E3)</t>
  </si>
  <si>
    <t>ELVIA RAFAEL PEREZ (RFC: RAPE8405121Y3) REPRESENTANTE LEGAL</t>
  </si>
  <si>
    <t>ALFREDO FLORES ESTEBAN (FOEA870204865)</t>
  </si>
  <si>
    <t>AMADO FLORES VALDEZ (FOVA8470624QC3)</t>
  </si>
  <si>
    <t>SADAN VILLANI BRUNO</t>
  </si>
  <si>
    <t>JOSE ANGEL CELIS ARCOS</t>
  </si>
  <si>
    <t>OPERADOR DE RETRO</t>
  </si>
  <si>
    <t>HECTOR ADAME ADAME</t>
  </si>
  <si>
    <t>OPERADOR CAMION</t>
  </si>
  <si>
    <t>JOSE OSCAR ADAME LORENZO</t>
  </si>
  <si>
    <t>GASTOS LA PAROTA POR SUMINISTRO DE AGREGADO PETREO</t>
  </si>
  <si>
    <t>COMIDAS</t>
  </si>
  <si>
    <t>DEL 12 DE JUNIO AL 22 DE JUNIO</t>
  </si>
  <si>
    <t>GASTOS POR COMPROBAR (GASOLINA, TALACHAS, ADQUISICION DE ALTERNADOR)</t>
  </si>
  <si>
    <t>CONSTRUCCIÓN DE MULTIDEPORTIVO 2DA ETAPA</t>
  </si>
  <si>
    <t>UBICACIÓN:  TEMIXCOTEPEC</t>
  </si>
  <si>
    <t>45/2023</t>
  </si>
  <si>
    <t>MMG-DOP-2023/45</t>
  </si>
  <si>
    <t>250 M, 250H =500</t>
  </si>
  <si>
    <t>09:30:00 A. m.</t>
  </si>
  <si>
    <t>MMG-DOP/FAISM/2023/45</t>
  </si>
  <si>
    <t>46/2023</t>
  </si>
  <si>
    <t>MMG-DOP-2023/46</t>
  </si>
  <si>
    <t>MMG-DOP/FAISM/2023/46</t>
  </si>
  <si>
    <t>MMG-2023-46</t>
  </si>
  <si>
    <t>MMG-2023-45</t>
  </si>
  <si>
    <t>CONSTRUCCION DE COMEDOR COMUNITARIO</t>
  </si>
  <si>
    <t>UBICACIÓN:  LA DIVINA PROVIDENCIA</t>
  </si>
  <si>
    <t>47/2023</t>
  </si>
  <si>
    <t>MMG-DOP-2023/47</t>
  </si>
  <si>
    <t>MMG-DOP/FAISM/2023/47</t>
  </si>
  <si>
    <t>77 dias naturales</t>
  </si>
  <si>
    <t>MMG-2023-47</t>
  </si>
  <si>
    <t>FELIX DIONICIO URBANO (DIUF811230TS6) REPRESENTANTE LEGAL</t>
  </si>
  <si>
    <t>GRUPO GASTOL INFRAESTRUCTURA SA DE CV (GGI160923RF0) ING. HERSON GASTELUM OLEA (ADMINISTRADOR ÚNICO)</t>
  </si>
  <si>
    <t>UBICACIÓN:  PIE DE LA CUESTA</t>
  </si>
  <si>
    <t>48/2023</t>
  </si>
  <si>
    <t>MMG-DOP-2023/48</t>
  </si>
  <si>
    <t>MMG-2023-48</t>
  </si>
  <si>
    <t>14:30:00 P. m.</t>
  </si>
  <si>
    <t>MMG-DOP/FAISM/2023/48</t>
  </si>
  <si>
    <t>73 dias naturales</t>
  </si>
  <si>
    <t>CLAVE LOCALIDAD: 120410054</t>
  </si>
  <si>
    <t>CLAVE LOCALIDAD: 120410148</t>
  </si>
  <si>
    <t>GRUPO CONSTRUCTOR  ASPER SA DE CV (RFC:GCA141029SC1) ARQ. ASDRUAL JIMENEZ RAMIREZ (ADMINISTRADOR ÚNICO)</t>
  </si>
  <si>
    <t>CONSTRUCCION DE LA PAVIMENTACION CON CONCRETO HIDRAULICO DE LA AVENIDA PRINCIPAL</t>
  </si>
  <si>
    <t>49/2023</t>
  </si>
  <si>
    <t>MMG-DOP-2023/49</t>
  </si>
  <si>
    <t>MMG-DOP/FAISM/2023/49</t>
  </si>
  <si>
    <t>MMG-2023-49</t>
  </si>
  <si>
    <t>CONSTRUCCIÓN DE PAVIMENTACION CON CONCRETO HIDRAULICO DE LA AVENIDA PRINCIPAL</t>
  </si>
  <si>
    <t>UBICACIÓN:  SAN MARCOS ANEXO DE TIERRA COLORADA</t>
  </si>
  <si>
    <t>50/2023</t>
  </si>
  <si>
    <t>MMG-DOP-2023/50</t>
  </si>
  <si>
    <t>MMG-DOP/FAISM/2023/50</t>
  </si>
  <si>
    <t>MMG-2023-50</t>
  </si>
  <si>
    <t>CONSTRUCCION DE ESPACIO MULTIDEPORTIVO</t>
  </si>
  <si>
    <t>51/2023</t>
  </si>
  <si>
    <t>MMG-DOP-2023/51</t>
  </si>
  <si>
    <t xml:space="preserve">IBAPEC CONSTRUCCIONES SA DE CV (PCR0412072DA) LIC. MANUEL TRINIDAD MARTINEZ ADMINISTRADOR UNICO </t>
  </si>
  <si>
    <t>UBICACIÓN:  COLONIA LOS ANGELES ANEXO DE TIERRA COLORADA</t>
  </si>
  <si>
    <t>UBICACIÓN: REVOLUCION DEL SUR ANEXO DE PARAJE MONTERO</t>
  </si>
  <si>
    <t>MMG-DOP/FAISM/2023/51</t>
  </si>
  <si>
    <t>MMG-2023-51</t>
  </si>
  <si>
    <t>CLAVE LOCALIDAD: 120410014</t>
  </si>
  <si>
    <t>CLAVE LOCALIDAD: 120410025</t>
  </si>
  <si>
    <t>DEL 05 DE JULIO AL 30 DE JULIO DE 2023</t>
  </si>
  <si>
    <t>DEL 01 DE SEPTIEMBRE AL 30 DE SEPTIEMBRE DE 2023</t>
  </si>
  <si>
    <t>CONSTRUCCIÓN DE DISPENSARIO MÉDICO</t>
  </si>
  <si>
    <t>UBICACIÓN: EL AHUEJUYO</t>
  </si>
  <si>
    <t>52/2023</t>
  </si>
  <si>
    <t>MMG-DOP-2023/52</t>
  </si>
  <si>
    <t>COMERCIALIZADORA Y PROVEEDORA BRISA MAR SA DE CV</t>
  </si>
  <si>
    <t>MMG-DOP/FAISM/2023/52</t>
  </si>
  <si>
    <t>MMG-2023-52</t>
  </si>
  <si>
    <t>88 dias naturales</t>
  </si>
  <si>
    <t>REHABILITACIÓN DE CAMINO RURAL E.C (TLAPA MARQUELIA) A ESPINO BLANCO  DEL KM 0+000 AL KM 5+000</t>
  </si>
  <si>
    <t>UBICACIÓN:  ESPINO BALNCO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</si>
</sst>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1540A]dd\-mmm\-yy;@"/>
    <numFmt numFmtId="165" formatCode="hh:mm:ss\ &quot;hrs.&quot;"/>
  </numFmts>
  <fonts count="30" x14ac:knownFonts="1">
    <font>
      <sz val="11"/>
      <color theme="1"/>
      <name val="Calibri"/>
      <family val="2"/>
      <scheme val="minor"/>
    </font>
    <font>
      <b/>
      <sz val="11"/>
      <color theme="1"/>
      <name val="Calibri"/>
      <family val="2"/>
      <scheme val="minor"/>
    </font>
    <font>
      <sz val="11"/>
      <color theme="7" tint="-0.249977111117893"/>
      <name val="Calibri"/>
      <family val="2"/>
      <scheme val="minor"/>
    </font>
    <font>
      <b/>
      <sz val="1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11"/>
      <color theme="8" tint="-0.499984740745262"/>
      <name val="Calibri"/>
      <family val="2"/>
      <scheme val="minor"/>
    </font>
    <font>
      <sz val="6"/>
      <color theme="1"/>
      <name val="Calibri"/>
      <family val="2"/>
      <scheme val="minor"/>
    </font>
    <font>
      <sz val="11"/>
      <color rgb="FFFF0000"/>
      <name val="Calibri"/>
      <family val="2"/>
      <scheme val="minor"/>
    </font>
    <font>
      <sz val="7"/>
      <color theme="1"/>
      <name val="Calibri"/>
      <family val="2"/>
      <scheme val="minor"/>
    </font>
    <font>
      <b/>
      <sz val="9"/>
      <color theme="1"/>
      <name val="Calibri"/>
      <family val="2"/>
      <scheme val="minor"/>
    </font>
    <font>
      <b/>
      <sz val="7"/>
      <color theme="1"/>
      <name val="Calibri"/>
      <family val="2"/>
      <scheme val="minor"/>
    </font>
    <font>
      <sz val="10"/>
      <name val="Arial"/>
      <family val="2"/>
    </font>
    <font>
      <sz val="9"/>
      <color indexed="81"/>
      <name val="Tahoma"/>
      <family val="2"/>
    </font>
    <font>
      <b/>
      <sz val="9"/>
      <color indexed="81"/>
      <name val="Tahoma"/>
      <family val="2"/>
    </font>
    <font>
      <b/>
      <sz val="10"/>
      <color theme="8" tint="-0.499984740745262"/>
      <name val="Calibri"/>
      <family val="2"/>
      <scheme val="minor"/>
    </font>
    <font>
      <b/>
      <sz val="8"/>
      <color theme="1"/>
      <name val="Calibri"/>
      <family val="2"/>
      <scheme val="minor"/>
    </font>
    <font>
      <sz val="8"/>
      <name val="Calibri"/>
      <family val="2"/>
      <scheme val="minor"/>
    </font>
    <font>
      <sz val="9"/>
      <name val="Calibri"/>
      <family val="2"/>
      <scheme val="minor"/>
    </font>
    <font>
      <b/>
      <sz val="8"/>
      <name val="Calibri"/>
      <family val="2"/>
      <scheme val="minor"/>
    </font>
    <font>
      <b/>
      <sz val="10"/>
      <name val="Calibri"/>
      <family val="2"/>
      <scheme val="minor"/>
    </font>
    <font>
      <b/>
      <u/>
      <sz val="10"/>
      <color theme="1"/>
      <name val="Calibri"/>
      <family val="2"/>
      <scheme val="minor"/>
    </font>
    <font>
      <b/>
      <sz val="10"/>
      <color theme="7" tint="-0.249977111117893"/>
      <name val="Calibri"/>
      <family val="2"/>
      <scheme val="minor"/>
    </font>
    <font>
      <b/>
      <sz val="8"/>
      <color rgb="FFFF0000"/>
      <name val="Calibri"/>
      <family val="2"/>
      <scheme val="minor"/>
    </font>
    <font>
      <sz val="11"/>
      <color theme="1"/>
      <name val="Calibri"/>
      <family val="2"/>
      <scheme val="minor"/>
    </font>
    <font>
      <b/>
      <sz val="11"/>
      <color rgb="FFFF0000"/>
      <name val="Calibri"/>
      <family val="2"/>
      <scheme val="minor"/>
    </font>
    <font>
      <b/>
      <sz val="11"/>
      <color theme="8" tint="-0.249977111117893"/>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F5FFCF"/>
        <bgColor indexed="64"/>
      </patternFill>
    </fill>
    <fill>
      <patternFill patternType="solid">
        <fgColor rgb="FFFFFF00"/>
        <bgColor indexed="64"/>
      </patternFill>
    </fill>
    <fill>
      <patternFill patternType="solid">
        <fgColor rgb="FFFF99CC"/>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CEEAB0"/>
        <bgColor indexed="64"/>
      </patternFill>
    </fill>
    <fill>
      <patternFill patternType="solid">
        <fgColor theme="7" tint="0.79998168889431442"/>
        <bgColor indexed="64"/>
      </patternFill>
    </fill>
    <fill>
      <patternFill patternType="solid">
        <fgColor rgb="FF99FFCC"/>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15" fillId="0" borderId="0"/>
    <xf numFmtId="44" fontId="27" fillId="0" borderId="0" applyFont="0" applyFill="0" applyBorder="0" applyAlignment="0" applyProtection="0"/>
  </cellStyleXfs>
  <cellXfs count="160">
    <xf numFmtId="0" fontId="0" fillId="0" borderId="0" xfId="0"/>
    <xf numFmtId="0" fontId="1" fillId="0" borderId="0" xfId="0" applyFont="1"/>
    <xf numFmtId="0" fontId="1" fillId="0" borderId="7" xfId="0" applyFont="1" applyBorder="1" applyAlignment="1">
      <alignment horizontal="center"/>
    </xf>
    <xf numFmtId="0" fontId="0" fillId="2" borderId="2" xfId="0" quotePrefix="1" applyFill="1" applyBorder="1" applyAlignment="1">
      <alignment horizontal="center"/>
    </xf>
    <xf numFmtId="0" fontId="0" fillId="2" borderId="8" xfId="0" quotePrefix="1" applyFill="1" applyBorder="1" applyAlignment="1">
      <alignment horizontal="center"/>
    </xf>
    <xf numFmtId="0" fontId="0" fillId="2" borderId="2" xfId="0" quotePrefix="1" applyFill="1" applyBorder="1"/>
    <xf numFmtId="0" fontId="0" fillId="2" borderId="8" xfId="0" quotePrefix="1" applyFill="1" applyBorder="1"/>
    <xf numFmtId="164" fontId="0" fillId="2" borderId="2" xfId="0" applyNumberFormat="1" applyFill="1" applyBorder="1" applyAlignment="1">
      <alignment horizontal="center"/>
    </xf>
    <xf numFmtId="20" fontId="0" fillId="2" borderId="3" xfId="0" quotePrefix="1" applyNumberFormat="1" applyFill="1" applyBorder="1" applyAlignment="1">
      <alignment horizontal="center"/>
    </xf>
    <xf numFmtId="20" fontId="0" fillId="2" borderId="3" xfId="0" quotePrefix="1" applyNumberFormat="1" applyFill="1" applyBorder="1" applyAlignment="1">
      <alignment horizontal="center" vertical="center"/>
    </xf>
    <xf numFmtId="20" fontId="0" fillId="2" borderId="8" xfId="0" quotePrefix="1" applyNumberFormat="1" applyFill="1" applyBorder="1" applyAlignment="1">
      <alignment horizontal="center" vertical="center"/>
    </xf>
    <xf numFmtId="0" fontId="0" fillId="2" borderId="2" xfId="0" applyFill="1" applyBorder="1"/>
    <xf numFmtId="164" fontId="0" fillId="2" borderId="6" xfId="0" applyNumberFormat="1" applyFill="1" applyBorder="1" applyAlignment="1">
      <alignment horizontal="center"/>
    </xf>
    <xf numFmtId="0" fontId="2" fillId="2" borderId="6" xfId="0" quotePrefix="1" applyFont="1" applyFill="1" applyBorder="1" applyAlignment="1">
      <alignment horizontal="center"/>
    </xf>
    <xf numFmtId="0" fontId="1" fillId="0" borderId="1" xfId="0" applyFont="1" applyBorder="1" applyAlignment="1">
      <alignment horizontal="center" wrapText="1"/>
    </xf>
    <xf numFmtId="0" fontId="0" fillId="2" borderId="6" xfId="0" applyFill="1" applyBorder="1"/>
    <xf numFmtId="0" fontId="0" fillId="0" borderId="0" xfId="0" applyAlignment="1">
      <alignment vertical="center" wrapText="1"/>
    </xf>
    <xf numFmtId="44" fontId="0" fillId="0" borderId="0" xfId="0" applyNumberFormat="1"/>
    <xf numFmtId="0" fontId="9"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3" borderId="1" xfId="0" applyFont="1" applyFill="1" applyBorder="1" applyAlignment="1">
      <alignment horizontal="center" vertical="center" wrapText="1"/>
    </xf>
    <xf numFmtId="44" fontId="0" fillId="0" borderId="6" xfId="0" applyNumberFormat="1" applyBorder="1"/>
    <xf numFmtId="0" fontId="0" fillId="3" borderId="6" xfId="0" applyFill="1" applyBorder="1"/>
    <xf numFmtId="0" fontId="9" fillId="0" borderId="6" xfId="0" applyFont="1" applyBorder="1" applyAlignment="1">
      <alignment vertical="center"/>
    </xf>
    <xf numFmtId="164" fontId="0" fillId="0" borderId="12" xfId="0" applyNumberFormat="1" applyBorder="1" applyAlignment="1">
      <alignment horizontal="center" vertical="center" wrapText="1"/>
    </xf>
    <xf numFmtId="164" fontId="5" fillId="0" borderId="12" xfId="0" applyNumberFormat="1" applyFont="1" applyBorder="1" applyAlignment="1">
      <alignment horizontal="center" vertical="center" wrapText="1"/>
    </xf>
    <xf numFmtId="0" fontId="0" fillId="0" borderId="6" xfId="0" applyBorder="1"/>
    <xf numFmtId="0" fontId="1" fillId="0" borderId="4" xfId="0" applyFont="1" applyBorder="1" applyAlignment="1">
      <alignment horizontal="center" vertical="center"/>
    </xf>
    <xf numFmtId="0" fontId="4" fillId="0" borderId="12" xfId="0" quotePrefix="1" applyFont="1" applyBorder="1" applyAlignment="1">
      <alignment horizontal="left" vertical="center" wrapText="1"/>
    </xf>
    <xf numFmtId="164" fontId="4" fillId="0" borderId="12" xfId="0" applyNumberFormat="1" applyFont="1" applyBorder="1" applyAlignment="1">
      <alignment horizontal="center" vertical="center" wrapText="1"/>
    </xf>
    <xf numFmtId="0" fontId="20" fillId="0" borderId="12" xfId="0" quotePrefix="1" applyFont="1" applyBorder="1" applyAlignment="1">
      <alignment horizontal="center" vertical="center" wrapText="1"/>
    </xf>
    <xf numFmtId="0" fontId="1"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9" fillId="0" borderId="1" xfId="0" applyFont="1" applyBorder="1" applyAlignment="1">
      <alignment horizontal="center" vertical="center" wrapText="1"/>
    </xf>
    <xf numFmtId="44" fontId="3" fillId="0" borderId="12" xfId="0" applyNumberFormat="1" applyFont="1" applyBorder="1" applyAlignment="1">
      <alignment vertical="center" wrapText="1"/>
    </xf>
    <xf numFmtId="0" fontId="1" fillId="0" borderId="1" xfId="0" applyFont="1" applyBorder="1" applyAlignment="1">
      <alignment horizontal="center" vertical="center"/>
    </xf>
    <xf numFmtId="0" fontId="3" fillId="0" borderId="12" xfId="0" applyFont="1" applyBorder="1" applyAlignment="1">
      <alignment horizontal="center" vertical="center" wrapText="1"/>
    </xf>
    <xf numFmtId="44" fontId="1" fillId="6" borderId="12" xfId="0" applyNumberFormat="1" applyFont="1" applyFill="1" applyBorder="1" applyAlignment="1">
      <alignment vertical="center" wrapText="1"/>
    </xf>
    <xf numFmtId="49" fontId="23" fillId="0" borderId="12" xfId="0" quotePrefix="1" applyNumberFormat="1" applyFont="1" applyBorder="1" applyAlignment="1">
      <alignment horizontal="center" vertical="center" wrapText="1"/>
    </xf>
    <xf numFmtId="0" fontId="5" fillId="0" borderId="0" xfId="0" applyFont="1"/>
    <xf numFmtId="0" fontId="25" fillId="2" borderId="6" xfId="0" quotePrefix="1" applyFont="1" applyFill="1" applyBorder="1" applyAlignment="1">
      <alignment horizontal="center"/>
    </xf>
    <xf numFmtId="0" fontId="10" fillId="0" borderId="1" xfId="0" applyFont="1" applyBorder="1" applyAlignment="1">
      <alignment wrapText="1"/>
    </xf>
    <xf numFmtId="0" fontId="1" fillId="3" borderId="18" xfId="0" applyFont="1" applyFill="1" applyBorder="1" applyAlignment="1">
      <alignment horizontal="center" vertical="center" wrapText="1"/>
    </xf>
    <xf numFmtId="44" fontId="1" fillId="0" borderId="12" xfId="0" applyNumberFormat="1" applyFont="1" applyFill="1" applyBorder="1" applyAlignment="1">
      <alignment vertical="center" wrapText="1"/>
    </xf>
    <xf numFmtId="0" fontId="0" fillId="0" borderId="0" xfId="0" applyFill="1" applyAlignment="1">
      <alignment vertical="center" wrapText="1"/>
    </xf>
    <xf numFmtId="164" fontId="5" fillId="0" borderId="1" xfId="0" applyNumberFormat="1" applyFont="1" applyBorder="1" applyAlignment="1">
      <alignment horizontal="center" vertical="center" wrapText="1"/>
    </xf>
    <xf numFmtId="164" fontId="10" fillId="5"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44" fontId="11" fillId="0" borderId="1" xfId="0" applyNumberFormat="1" applyFont="1" applyBorder="1" applyAlignment="1">
      <alignment vertical="center" wrapText="1"/>
    </xf>
    <xf numFmtId="44" fontId="4" fillId="0" borderId="1" xfId="0" applyNumberFormat="1" applyFont="1" applyBorder="1" applyAlignment="1">
      <alignment vertical="center" wrapText="1"/>
    </xf>
    <xf numFmtId="44" fontId="4" fillId="0" borderId="1" xfId="0" applyNumberFormat="1" applyFont="1" applyFill="1" applyBorder="1" applyAlignment="1">
      <alignment horizontal="justify" vertical="center" wrapText="1"/>
    </xf>
    <xf numFmtId="44" fontId="9" fillId="0" borderId="1" xfId="0" applyNumberFormat="1" applyFont="1" applyBorder="1" applyAlignment="1">
      <alignment vertical="center" wrapText="1"/>
    </xf>
    <xf numFmtId="165" fontId="4" fillId="0" borderId="12" xfId="0" quotePrefix="1" applyNumberFormat="1" applyFont="1" applyBorder="1" applyAlignment="1">
      <alignment horizontal="center" vertical="center" wrapText="1"/>
    </xf>
    <xf numFmtId="44" fontId="18" fillId="0" borderId="12" xfId="0" applyNumberFormat="1" applyFont="1" applyBorder="1" applyAlignment="1">
      <alignment vertical="center" wrapText="1"/>
    </xf>
    <xf numFmtId="164" fontId="10" fillId="9" borderId="14" xfId="0" applyNumberFormat="1" applyFont="1" applyFill="1" applyBorder="1" applyAlignment="1">
      <alignment horizontal="center" vertical="center" wrapText="1"/>
    </xf>
    <xf numFmtId="20" fontId="10" fillId="10" borderId="14" xfId="0" quotePrefix="1" applyNumberFormat="1" applyFont="1" applyFill="1" applyBorder="1" applyAlignment="1">
      <alignment horizontal="center" vertical="center" wrapText="1"/>
    </xf>
    <xf numFmtId="164" fontId="4" fillId="10" borderId="14" xfId="0" applyNumberFormat="1" applyFont="1" applyFill="1" applyBorder="1" applyAlignment="1">
      <alignment horizontal="center" vertical="center" wrapText="1"/>
    </xf>
    <xf numFmtId="44" fontId="20" fillId="0" borderId="14" xfId="0" applyNumberFormat="1" applyFont="1" applyFill="1" applyBorder="1" applyAlignment="1">
      <alignment horizontal="center" vertical="center" wrapText="1"/>
    </xf>
    <xf numFmtId="44" fontId="21" fillId="0" borderId="14" xfId="0" applyNumberFormat="1" applyFont="1" applyFill="1" applyBorder="1" applyAlignment="1">
      <alignment vertical="center" wrapText="1"/>
    </xf>
    <xf numFmtId="44" fontId="3" fillId="0" borderId="14" xfId="0" applyNumberFormat="1" applyFont="1" applyFill="1" applyBorder="1" applyAlignment="1">
      <alignment vertical="center" wrapText="1"/>
    </xf>
    <xf numFmtId="0" fontId="19" fillId="0" borderId="22" xfId="0" applyFont="1" applyFill="1" applyBorder="1" applyAlignment="1">
      <alignment vertical="center" wrapText="1"/>
    </xf>
    <xf numFmtId="164" fontId="5" fillId="11" borderId="14" xfId="0" applyNumberFormat="1" applyFont="1" applyFill="1" applyBorder="1" applyAlignment="1">
      <alignment horizontal="center" vertical="center" wrapText="1"/>
    </xf>
    <xf numFmtId="165" fontId="4" fillId="11" borderId="14" xfId="0" quotePrefix="1" applyNumberFormat="1" applyFont="1" applyFill="1" applyBorder="1" applyAlignment="1">
      <alignment vertical="center" wrapText="1"/>
    </xf>
    <xf numFmtId="20" fontId="10" fillId="7" borderId="1" xfId="0" quotePrefix="1" applyNumberFormat="1" applyFont="1" applyFill="1" applyBorder="1" applyAlignment="1">
      <alignment horizontal="center" vertical="center" wrapText="1"/>
    </xf>
    <xf numFmtId="44" fontId="3" fillId="6" borderId="12" xfId="0" applyNumberFormat="1" applyFont="1" applyFill="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44" fontId="18" fillId="0" borderId="12" xfId="2" applyFont="1" applyBorder="1" applyAlignment="1">
      <alignment vertical="center" wrapText="1"/>
    </xf>
    <xf numFmtId="0" fontId="9" fillId="0" borderId="0" xfId="0" applyFont="1" applyBorder="1" applyAlignment="1">
      <alignment vertical="center"/>
    </xf>
    <xf numFmtId="44" fontId="18" fillId="0" borderId="25" xfId="2" applyFont="1" applyBorder="1" applyAlignment="1">
      <alignment vertical="center" wrapText="1"/>
    </xf>
    <xf numFmtId="44" fontId="9" fillId="0" borderId="4" xfId="0" applyNumberFormat="1" applyFont="1" applyBorder="1" applyAlignment="1">
      <alignment vertical="center" wrapText="1"/>
    </xf>
    <xf numFmtId="44" fontId="3" fillId="0" borderId="26" xfId="0" applyNumberFormat="1" applyFont="1" applyFill="1" applyBorder="1" applyAlignment="1">
      <alignment vertical="center" wrapText="1"/>
    </xf>
    <xf numFmtId="44" fontId="18" fillId="0" borderId="27" xfId="0" applyNumberFormat="1" applyFont="1" applyBorder="1" applyAlignment="1">
      <alignment vertical="center" wrapText="1"/>
    </xf>
    <xf numFmtId="44" fontId="9" fillId="0" borderId="28" xfId="0" applyNumberFormat="1" applyFont="1" applyBorder="1" applyAlignment="1">
      <alignment vertical="center" wrapText="1"/>
    </xf>
    <xf numFmtId="44" fontId="3" fillId="0" borderId="29" xfId="0" applyNumberFormat="1" applyFont="1" applyFill="1" applyBorder="1" applyAlignment="1">
      <alignment vertical="center" wrapText="1"/>
    </xf>
    <xf numFmtId="0" fontId="9" fillId="4" borderId="6" xfId="0" applyFont="1" applyFill="1" applyBorder="1" applyAlignment="1">
      <alignment horizontal="center" vertical="center" wrapText="1"/>
    </xf>
    <xf numFmtId="44" fontId="28" fillId="0" borderId="12" xfId="0" applyNumberFormat="1" applyFont="1" applyFill="1" applyBorder="1" applyAlignment="1">
      <alignment vertical="center" wrapText="1"/>
    </xf>
    <xf numFmtId="0" fontId="0" fillId="12" borderId="0" xfId="0" applyFill="1" applyAlignment="1">
      <alignment vertical="center"/>
    </xf>
    <xf numFmtId="44" fontId="3" fillId="6" borderId="12" xfId="0" applyNumberFormat="1" applyFont="1" applyFill="1" applyBorder="1" applyAlignment="1">
      <alignment vertical="center" wrapText="1"/>
    </xf>
    <xf numFmtId="165" fontId="4" fillId="0" borderId="12" xfId="0" quotePrefix="1" applyNumberFormat="1" applyFont="1" applyBorder="1" applyAlignment="1">
      <alignment horizontal="center" vertical="center" wrapText="1"/>
    </xf>
    <xf numFmtId="44" fontId="18" fillId="12" borderId="27" xfId="0" applyNumberFormat="1" applyFont="1" applyFill="1" applyBorder="1" applyAlignment="1">
      <alignment vertical="center" wrapText="1"/>
    </xf>
    <xf numFmtId="44" fontId="21" fillId="0" borderId="1" xfId="0" applyNumberFormat="1" applyFont="1" applyBorder="1" applyAlignment="1">
      <alignment vertical="center" wrapText="1"/>
    </xf>
    <xf numFmtId="165" fontId="4" fillId="0" borderId="12" xfId="0" quotePrefix="1" applyNumberFormat="1" applyFont="1" applyBorder="1" applyAlignment="1">
      <alignment horizontal="center" vertical="center" wrapText="1"/>
    </xf>
    <xf numFmtId="44" fontId="3" fillId="0" borderId="12" xfId="0" applyNumberFormat="1" applyFont="1" applyFill="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0" fontId="19" fillId="0" borderId="1" xfId="0" applyFont="1" applyBorder="1" applyAlignment="1">
      <alignment horizontal="center" vertical="center" wrapText="1"/>
    </xf>
    <xf numFmtId="0" fontId="1" fillId="0" borderId="4" xfId="0" applyFont="1" applyBorder="1" applyAlignment="1">
      <alignment horizontal="center" vertical="center"/>
    </xf>
    <xf numFmtId="165" fontId="4" fillId="0" borderId="12" xfId="0" quotePrefix="1" applyNumberFormat="1" applyFont="1" applyBorder="1" applyAlignment="1">
      <alignment horizontal="center" vertical="center" wrapText="1"/>
    </xf>
    <xf numFmtId="44" fontId="3" fillId="0" borderId="12" xfId="0" applyNumberFormat="1" applyFont="1" applyFill="1" applyBorder="1" applyAlignment="1">
      <alignment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44" fontId="0" fillId="0" borderId="0" xfId="2" applyFont="1"/>
    <xf numFmtId="44" fontId="1" fillId="0" borderId="0" xfId="2" applyFont="1"/>
    <xf numFmtId="44" fontId="0" fillId="0" borderId="7" xfId="2" applyFont="1" applyBorder="1"/>
    <xf numFmtId="165" fontId="4" fillId="0" borderId="12" xfId="0" quotePrefix="1" applyNumberFormat="1" applyFont="1" applyBorder="1" applyAlignment="1">
      <alignment horizontal="center" vertical="center" wrapText="1"/>
    </xf>
    <xf numFmtId="165" fontId="4" fillId="0" borderId="12" xfId="0" quotePrefix="1" applyNumberFormat="1" applyFont="1" applyBorder="1" applyAlignment="1">
      <alignment horizontal="center" vertical="center" wrapText="1"/>
    </xf>
    <xf numFmtId="0" fontId="19" fillId="0" borderId="20" xfId="0" applyFont="1" applyBorder="1" applyAlignment="1">
      <alignment horizontal="justify" vertical="center" wrapText="1"/>
    </xf>
    <xf numFmtId="0" fontId="19" fillId="0" borderId="21" xfId="0" applyFont="1" applyBorder="1" applyAlignment="1">
      <alignment horizontal="justify" vertical="center" wrapText="1"/>
    </xf>
    <xf numFmtId="165" fontId="4" fillId="0" borderId="12" xfId="0" quotePrefix="1" applyNumberFormat="1" applyFont="1" applyBorder="1" applyAlignment="1">
      <alignment horizontal="center" vertical="center" wrapText="1"/>
    </xf>
    <xf numFmtId="165" fontId="4" fillId="0" borderId="1" xfId="0" quotePrefix="1"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49" fontId="23" fillId="3" borderId="1" xfId="0" quotePrefix="1" applyNumberFormat="1" applyFont="1" applyFill="1" applyBorder="1" applyAlignment="1">
      <alignment horizontal="center" vertical="center" wrapText="1"/>
    </xf>
    <xf numFmtId="49" fontId="23" fillId="3" borderId="14" xfId="0" quotePrefix="1" applyNumberFormat="1" applyFont="1" applyFill="1" applyBorder="1" applyAlignment="1">
      <alignment horizontal="center" vertical="center" wrapText="1"/>
    </xf>
    <xf numFmtId="0" fontId="14" fillId="7" borderId="1"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164" fontId="5" fillId="7" borderId="4" xfId="0" applyNumberFormat="1" applyFont="1" applyFill="1" applyBorder="1" applyAlignment="1">
      <alignment horizontal="center" vertical="center" wrapText="1"/>
    </xf>
    <xf numFmtId="164" fontId="5" fillId="7" borderId="24" xfId="0" applyNumberFormat="1" applyFont="1" applyFill="1" applyBorder="1" applyAlignment="1">
      <alignment horizontal="center" vertical="center" wrapText="1"/>
    </xf>
    <xf numFmtId="164" fontId="5" fillId="7" borderId="5" xfId="0" applyNumberFormat="1" applyFont="1" applyFill="1" applyBorder="1" applyAlignment="1">
      <alignment horizontal="center" vertical="center" wrapText="1"/>
    </xf>
    <xf numFmtId="0" fontId="5" fillId="9" borderId="14" xfId="0" quotePrefix="1" applyFont="1" applyFill="1" applyBorder="1" applyAlignment="1">
      <alignment horizontal="center" vertical="center" wrapText="1"/>
    </xf>
    <xf numFmtId="0" fontId="7" fillId="11" borderId="14" xfId="0" applyFont="1" applyFill="1" applyBorder="1" applyAlignment="1">
      <alignment horizontal="center" vertical="center" wrapText="1"/>
    </xf>
    <xf numFmtId="44" fontId="21" fillId="0" borderId="14"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4" fontId="18" fillId="12" borderId="30" xfId="0" applyNumberFormat="1" applyFont="1" applyFill="1" applyBorder="1" applyAlignment="1">
      <alignment horizontal="justify" vertical="justify" wrapText="1"/>
    </xf>
    <xf numFmtId="44" fontId="18" fillId="12" borderId="31" xfId="0" applyNumberFormat="1" applyFont="1" applyFill="1" applyBorder="1" applyAlignment="1">
      <alignment horizontal="justify" vertical="justify" wrapText="1"/>
    </xf>
    <xf numFmtId="44" fontId="18" fillId="12" borderId="32" xfId="0" applyNumberFormat="1" applyFont="1" applyFill="1" applyBorder="1" applyAlignment="1">
      <alignment horizontal="justify" vertical="justify" wrapText="1"/>
    </xf>
    <xf numFmtId="44" fontId="18" fillId="0" borderId="30" xfId="0" applyNumberFormat="1" applyFont="1" applyBorder="1" applyAlignment="1">
      <alignment horizontal="center" vertical="center" wrapText="1"/>
    </xf>
    <xf numFmtId="44" fontId="18" fillId="0" borderId="31" xfId="0" applyNumberFormat="1" applyFont="1" applyBorder="1" applyAlignment="1">
      <alignment horizontal="center" vertical="center" wrapText="1"/>
    </xf>
    <xf numFmtId="44" fontId="18" fillId="0" borderId="32" xfId="0" applyNumberFormat="1" applyFont="1" applyBorder="1" applyAlignment="1">
      <alignment horizontal="center" vertical="center" wrapText="1"/>
    </xf>
    <xf numFmtId="0" fontId="18" fillId="12" borderId="30" xfId="0" applyNumberFormat="1" applyFont="1" applyFill="1" applyBorder="1" applyAlignment="1">
      <alignment horizontal="justify" vertical="justify" wrapText="1"/>
    </xf>
    <xf numFmtId="0" fontId="18" fillId="12" borderId="31" xfId="0" applyNumberFormat="1" applyFont="1" applyFill="1" applyBorder="1" applyAlignment="1">
      <alignment horizontal="justify" vertical="justify"/>
    </xf>
    <xf numFmtId="0" fontId="18" fillId="12" borderId="32" xfId="0" applyNumberFormat="1" applyFont="1" applyFill="1" applyBorder="1" applyAlignment="1">
      <alignment horizontal="justify" vertical="justify"/>
    </xf>
    <xf numFmtId="0" fontId="19" fillId="0" borderId="20" xfId="0" applyFont="1" applyFill="1" applyBorder="1" applyAlignment="1">
      <alignment horizontal="justify" vertical="center" wrapText="1"/>
    </xf>
    <xf numFmtId="0" fontId="19" fillId="0" borderId="21" xfId="0" applyFont="1" applyFill="1" applyBorder="1" applyAlignment="1">
      <alignment horizontal="justify" vertical="center" wrapText="1"/>
    </xf>
    <xf numFmtId="0" fontId="9" fillId="12" borderId="30"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29" fillId="12" borderId="3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cellXfs>
  <cellStyles count="3">
    <cellStyle name="Moneda" xfId="2" builtinId="4"/>
    <cellStyle name="Normal" xfId="0" builtinId="0"/>
    <cellStyle name="Normal 2 2" xfId="1"/>
  </cellStyles>
  <dxfs count="0"/>
  <tableStyles count="0" defaultTableStyle="TableStyleMedium2" defaultPivotStyle="PivotStyleLight16"/>
  <colors>
    <mruColors>
      <color rgb="FF99FFCC"/>
      <color rgb="FFCEEAB0"/>
      <color rgb="FFF5FFCF"/>
      <color rgb="FFF8A15A"/>
      <color rgb="FFFF99CC"/>
      <color rgb="FFFFCCFF"/>
      <color rgb="FFFFFFA7"/>
      <color rgb="FFFF6600"/>
      <color rgb="FF70AC2E"/>
      <color rgb="FF7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0"/>
  <sheetViews>
    <sheetView showGridLines="0" tabSelected="1" zoomScale="85" zoomScaleNormal="85" zoomScaleSheetLayoutView="85" zoomScalePageLayoutView="130" workbookViewId="0">
      <pane xSplit="1" ySplit="4" topLeftCell="B155" activePane="bottomRight" state="frozen"/>
      <selection pane="topRight" activeCell="B1" sqref="B1"/>
      <selection pane="bottomLeft" activeCell="A5" sqref="A5"/>
      <selection pane="bottomRight" activeCell="C159" sqref="C159:C160"/>
    </sheetView>
  </sheetViews>
  <sheetFormatPr baseColWidth="10" defaultRowHeight="15" outlineLevelRow="1" outlineLevelCol="1" x14ac:dyDescent="0.25"/>
  <cols>
    <col min="1" max="1" width="21.5703125" customWidth="1"/>
    <col min="2" max="2" width="8" style="39" customWidth="1"/>
    <col min="3" max="3" width="17.28515625" customWidth="1"/>
    <col min="4" max="4" width="6.7109375" customWidth="1"/>
    <col min="5" max="19" width="10.42578125" customWidth="1"/>
    <col min="20" max="20" width="13.5703125" style="17" customWidth="1" outlineLevel="1"/>
    <col min="21" max="21" width="13.28515625" style="17" customWidth="1" outlineLevel="1"/>
    <col min="22" max="22" width="15.28515625" customWidth="1" outlineLevel="1"/>
    <col min="23" max="23" width="14.7109375" customWidth="1" outlineLevel="1"/>
    <col min="24" max="25" width="14.28515625" customWidth="1" outlineLevel="1"/>
    <col min="26" max="26" width="14.140625" customWidth="1" outlineLevel="1"/>
    <col min="27" max="27" width="44" customWidth="1" outlineLevel="1"/>
    <col min="28" max="28" width="25.5703125" customWidth="1" outlineLevel="1"/>
  </cols>
  <sheetData>
    <row r="1" spans="1:29" ht="16.5" thickBot="1" x14ac:dyDescent="0.3">
      <c r="A1" s="1"/>
      <c r="B1" s="39" t="s">
        <v>143</v>
      </c>
      <c r="F1" s="138" t="s">
        <v>275</v>
      </c>
      <c r="G1" s="139"/>
      <c r="H1" s="139"/>
      <c r="I1" s="139"/>
      <c r="J1" s="139"/>
      <c r="K1" s="139"/>
      <c r="L1" s="139"/>
      <c r="M1" s="139"/>
      <c r="N1" s="139"/>
      <c r="O1" s="139"/>
      <c r="P1" s="140"/>
      <c r="S1" t="s">
        <v>144</v>
      </c>
      <c r="V1" t="s">
        <v>145</v>
      </c>
    </row>
    <row r="2" spans="1:29" x14ac:dyDescent="0.25">
      <c r="P2" s="2"/>
      <c r="S2" t="s">
        <v>492</v>
      </c>
      <c r="V2" t="s">
        <v>147</v>
      </c>
    </row>
    <row r="3" spans="1:29" ht="31.5" customHeight="1" x14ac:dyDescent="0.25">
      <c r="A3" s="31" t="s">
        <v>22</v>
      </c>
      <c r="B3" s="41" t="s">
        <v>16</v>
      </c>
      <c r="C3" s="141" t="s">
        <v>4</v>
      </c>
      <c r="D3" s="142"/>
      <c r="E3" s="27" t="s">
        <v>7</v>
      </c>
      <c r="F3" s="141" t="s">
        <v>5</v>
      </c>
      <c r="G3" s="142"/>
      <c r="H3" s="141" t="s">
        <v>0</v>
      </c>
      <c r="I3" s="142"/>
      <c r="J3" s="141" t="s">
        <v>1</v>
      </c>
      <c r="K3" s="142"/>
      <c r="L3" s="141" t="s">
        <v>2</v>
      </c>
      <c r="M3" s="142"/>
      <c r="N3" s="141" t="s">
        <v>9</v>
      </c>
      <c r="O3" s="142"/>
      <c r="P3" s="27" t="s">
        <v>6</v>
      </c>
      <c r="Q3" s="14" t="s">
        <v>3</v>
      </c>
      <c r="R3" s="14" t="s">
        <v>8</v>
      </c>
      <c r="S3" s="33" t="s">
        <v>10</v>
      </c>
      <c r="T3" s="19" t="s">
        <v>14</v>
      </c>
      <c r="U3" s="35" t="s">
        <v>32</v>
      </c>
      <c r="V3" s="20" t="s">
        <v>11</v>
      </c>
      <c r="W3" s="20" t="s">
        <v>12</v>
      </c>
      <c r="X3" s="20" t="s">
        <v>15</v>
      </c>
      <c r="Y3" s="20" t="s">
        <v>30</v>
      </c>
      <c r="Z3" s="18" t="s">
        <v>13</v>
      </c>
      <c r="AA3" s="85" t="s">
        <v>382</v>
      </c>
      <c r="AB3" s="42" t="s">
        <v>23</v>
      </c>
    </row>
    <row r="4" spans="1:29" ht="24" customHeight="1" thickBot="1" x14ac:dyDescent="0.3">
      <c r="A4" s="15"/>
      <c r="B4" s="40"/>
      <c r="C4" s="3"/>
      <c r="D4" s="4"/>
      <c r="E4" s="3"/>
      <c r="F4" s="5"/>
      <c r="G4" s="6"/>
      <c r="H4" s="7"/>
      <c r="I4" s="8"/>
      <c r="J4" s="7"/>
      <c r="K4" s="8"/>
      <c r="L4" s="7"/>
      <c r="M4" s="9"/>
      <c r="N4" s="10"/>
      <c r="O4" s="10"/>
      <c r="P4" s="11"/>
      <c r="Q4" s="12"/>
      <c r="R4" s="12"/>
      <c r="S4" s="13"/>
      <c r="T4" s="21"/>
      <c r="U4" s="21"/>
      <c r="V4" s="22"/>
      <c r="W4" s="26"/>
      <c r="X4" s="26"/>
      <c r="Y4" s="26"/>
      <c r="Z4" s="23"/>
      <c r="AA4" s="78"/>
    </row>
    <row r="5" spans="1:29" s="16" customFormat="1" ht="40.5" customHeight="1" outlineLevel="1" x14ac:dyDescent="0.25">
      <c r="A5" s="136" t="s">
        <v>122</v>
      </c>
      <c r="B5" s="38" t="s">
        <v>47</v>
      </c>
      <c r="C5" s="32" t="s">
        <v>48</v>
      </c>
      <c r="D5" s="28" t="s">
        <v>49</v>
      </c>
      <c r="E5" s="25">
        <v>44929</v>
      </c>
      <c r="F5" s="25">
        <f>+E5+6</f>
        <v>44935</v>
      </c>
      <c r="G5" s="54">
        <v>0.375</v>
      </c>
      <c r="H5" s="29">
        <f>+F5</f>
        <v>44935</v>
      </c>
      <c r="I5" s="113" t="s">
        <v>40</v>
      </c>
      <c r="J5" s="29">
        <f>+H5+7</f>
        <v>44942</v>
      </c>
      <c r="K5" s="113">
        <v>0.375</v>
      </c>
      <c r="L5" s="25">
        <f>+J5+2</f>
        <v>44944</v>
      </c>
      <c r="M5" s="113">
        <v>0.375</v>
      </c>
      <c r="N5" s="24">
        <f>+L5+2</f>
        <v>44946</v>
      </c>
      <c r="O5" s="113">
        <v>0.41666666666666669</v>
      </c>
      <c r="P5" s="115" t="s">
        <v>54</v>
      </c>
      <c r="Q5" s="24">
        <v>44947</v>
      </c>
      <c r="R5" s="24">
        <f>+Q5+14</f>
        <v>44961</v>
      </c>
      <c r="S5" s="30" t="s">
        <v>19</v>
      </c>
      <c r="T5" s="34">
        <v>402200.2</v>
      </c>
      <c r="U5" s="36" t="s">
        <v>33</v>
      </c>
      <c r="V5" s="37">
        <v>402200.2</v>
      </c>
      <c r="W5" s="43"/>
      <c r="X5" s="43"/>
      <c r="Y5" s="43"/>
      <c r="Z5" s="77">
        <f>T5-V5</f>
        <v>0</v>
      </c>
      <c r="AA5" s="79"/>
      <c r="AB5" s="133" t="s">
        <v>34</v>
      </c>
    </row>
    <row r="6" spans="1:29" s="16" customFormat="1" ht="43.5" customHeight="1" outlineLevel="1" x14ac:dyDescent="0.25">
      <c r="A6" s="137"/>
      <c r="B6" s="120" t="s">
        <v>318</v>
      </c>
      <c r="C6" s="131" t="s">
        <v>209</v>
      </c>
      <c r="D6" s="124" t="s">
        <v>18</v>
      </c>
      <c r="E6" s="124"/>
      <c r="F6" s="46" t="s">
        <v>319</v>
      </c>
      <c r="G6" s="65" t="s">
        <v>276</v>
      </c>
      <c r="H6" s="47" t="s">
        <v>35</v>
      </c>
      <c r="I6" s="114"/>
      <c r="J6" s="48" t="s">
        <v>50</v>
      </c>
      <c r="K6" s="114"/>
      <c r="L6" s="45" t="s">
        <v>24</v>
      </c>
      <c r="M6" s="114"/>
      <c r="N6" s="49" t="s">
        <v>26</v>
      </c>
      <c r="O6" s="114"/>
      <c r="P6" s="116"/>
      <c r="Q6" s="125" t="s">
        <v>152</v>
      </c>
      <c r="R6" s="126"/>
      <c r="S6" s="127"/>
      <c r="T6" s="50">
        <f>T5/1.16</f>
        <v>346724.31034482759</v>
      </c>
      <c r="U6" s="50"/>
      <c r="V6" s="51" t="s">
        <v>51</v>
      </c>
      <c r="W6" s="52"/>
      <c r="X6" s="52"/>
      <c r="Y6" s="52"/>
      <c r="Z6" s="53"/>
      <c r="AA6" s="80"/>
      <c r="AB6" s="134"/>
      <c r="AC6" s="16" t="s">
        <v>213</v>
      </c>
    </row>
    <row r="7" spans="1:29" s="44" customFormat="1" ht="54" customHeight="1" outlineLevel="1" thickBot="1" x14ac:dyDescent="0.3">
      <c r="A7" s="62" t="s">
        <v>109</v>
      </c>
      <c r="B7" s="121"/>
      <c r="C7" s="123"/>
      <c r="D7" s="128" t="s">
        <v>110</v>
      </c>
      <c r="E7" s="128"/>
      <c r="F7" s="56" t="s">
        <v>142</v>
      </c>
      <c r="G7" s="57" t="s">
        <v>113</v>
      </c>
      <c r="H7" s="58"/>
      <c r="I7" s="57"/>
      <c r="J7" s="57" t="s">
        <v>114</v>
      </c>
      <c r="K7" s="58"/>
      <c r="L7" s="57"/>
      <c r="M7" s="57" t="s">
        <v>115</v>
      </c>
      <c r="N7" s="58"/>
      <c r="O7" s="57"/>
      <c r="P7" s="129" t="s">
        <v>116</v>
      </c>
      <c r="Q7" s="129"/>
      <c r="R7" s="63">
        <f>+R5+2</f>
        <v>44963</v>
      </c>
      <c r="S7" s="64" t="s">
        <v>163</v>
      </c>
      <c r="T7" s="59" t="s">
        <v>168</v>
      </c>
      <c r="U7" s="130" t="s">
        <v>170</v>
      </c>
      <c r="V7" s="130"/>
      <c r="W7" s="60"/>
      <c r="X7" s="60"/>
      <c r="Y7" s="60"/>
      <c r="Z7" s="61"/>
      <c r="AA7" s="81"/>
      <c r="AB7" s="135"/>
    </row>
    <row r="8" spans="1:29" s="16" customFormat="1" ht="40.5" customHeight="1" outlineLevel="1" x14ac:dyDescent="0.25">
      <c r="A8" s="111" t="s">
        <v>123</v>
      </c>
      <c r="B8" s="38" t="s">
        <v>52</v>
      </c>
      <c r="C8" s="32" t="s">
        <v>53</v>
      </c>
      <c r="D8" s="28" t="s">
        <v>49</v>
      </c>
      <c r="E8" s="25">
        <v>44929</v>
      </c>
      <c r="F8" s="25">
        <f>+E8+6</f>
        <v>44935</v>
      </c>
      <c r="G8" s="54">
        <v>0.45833333333333331</v>
      </c>
      <c r="H8" s="29">
        <f>+F8</f>
        <v>44935</v>
      </c>
      <c r="I8" s="113" t="s">
        <v>41</v>
      </c>
      <c r="J8" s="29">
        <f>+H8+7</f>
        <v>44942</v>
      </c>
      <c r="K8" s="113">
        <v>0.45833333333333331</v>
      </c>
      <c r="L8" s="25">
        <f>+J8+2</f>
        <v>44944</v>
      </c>
      <c r="M8" s="113">
        <v>0.45833333333333331</v>
      </c>
      <c r="N8" s="24">
        <f>+L8+2</f>
        <v>44946</v>
      </c>
      <c r="O8" s="113">
        <v>0.45833333333333331</v>
      </c>
      <c r="P8" s="115" t="s">
        <v>55</v>
      </c>
      <c r="Q8" s="24">
        <v>44947</v>
      </c>
      <c r="R8" s="24">
        <f>+Q8+14</f>
        <v>44961</v>
      </c>
      <c r="S8" s="30" t="s">
        <v>19</v>
      </c>
      <c r="T8" s="34">
        <v>416700.64</v>
      </c>
      <c r="U8" s="36" t="s">
        <v>33</v>
      </c>
      <c r="V8" s="37">
        <f>T8</f>
        <v>416700.64</v>
      </c>
      <c r="W8" s="43"/>
      <c r="X8" s="43"/>
      <c r="Y8" s="43"/>
      <c r="Z8" s="55">
        <f>T8-V8</f>
        <v>0</v>
      </c>
      <c r="AA8" s="82"/>
      <c r="AB8" s="117" t="s">
        <v>34</v>
      </c>
    </row>
    <row r="9" spans="1:29" s="16" customFormat="1" ht="43.5" customHeight="1" outlineLevel="1" x14ac:dyDescent="0.25">
      <c r="A9" s="112"/>
      <c r="B9" s="120" t="s">
        <v>320</v>
      </c>
      <c r="C9" s="131" t="s">
        <v>210</v>
      </c>
      <c r="D9" s="124" t="s">
        <v>18</v>
      </c>
      <c r="E9" s="124"/>
      <c r="F9" s="46" t="s">
        <v>321</v>
      </c>
      <c r="G9" s="65" t="s">
        <v>276</v>
      </c>
      <c r="H9" s="47" t="s">
        <v>35</v>
      </c>
      <c r="I9" s="114"/>
      <c r="J9" s="48" t="s">
        <v>64</v>
      </c>
      <c r="K9" s="114"/>
      <c r="L9" s="45" t="s">
        <v>24</v>
      </c>
      <c r="M9" s="114"/>
      <c r="N9" s="49" t="s">
        <v>36</v>
      </c>
      <c r="O9" s="114"/>
      <c r="P9" s="116"/>
      <c r="Q9" s="125" t="s">
        <v>149</v>
      </c>
      <c r="R9" s="126"/>
      <c r="S9" s="127"/>
      <c r="T9" s="50">
        <f>T8/1.16</f>
        <v>359224.68965517246</v>
      </c>
      <c r="U9" s="50"/>
      <c r="V9" s="51" t="s">
        <v>51</v>
      </c>
      <c r="W9" s="52"/>
      <c r="X9" s="52"/>
      <c r="Y9" s="52"/>
      <c r="Z9" s="53"/>
      <c r="AA9" s="83"/>
      <c r="AB9" s="118"/>
      <c r="AC9" s="16" t="s">
        <v>213</v>
      </c>
    </row>
    <row r="10" spans="1:29" s="44" customFormat="1" ht="54" customHeight="1" outlineLevel="1" thickBot="1" x14ac:dyDescent="0.3">
      <c r="A10" s="62" t="s">
        <v>117</v>
      </c>
      <c r="B10" s="121"/>
      <c r="C10" s="123"/>
      <c r="D10" s="128" t="s">
        <v>110</v>
      </c>
      <c r="E10" s="128"/>
      <c r="F10" s="56" t="s">
        <v>142</v>
      </c>
      <c r="G10" s="57" t="s">
        <v>113</v>
      </c>
      <c r="H10" s="58"/>
      <c r="I10" s="57"/>
      <c r="J10" s="57" t="s">
        <v>114</v>
      </c>
      <c r="K10" s="58"/>
      <c r="L10" s="57"/>
      <c r="M10" s="57" t="s">
        <v>115</v>
      </c>
      <c r="N10" s="58"/>
      <c r="O10" s="57"/>
      <c r="P10" s="129" t="s">
        <v>116</v>
      </c>
      <c r="Q10" s="129"/>
      <c r="R10" s="63">
        <f>+R8+2</f>
        <v>44963</v>
      </c>
      <c r="S10" s="64" t="s">
        <v>167</v>
      </c>
      <c r="T10" s="59" t="s">
        <v>168</v>
      </c>
      <c r="U10" s="130" t="s">
        <v>170</v>
      </c>
      <c r="V10" s="130"/>
      <c r="W10" s="60"/>
      <c r="X10" s="60"/>
      <c r="Y10" s="60"/>
      <c r="Z10" s="61"/>
      <c r="AA10" s="84"/>
      <c r="AB10" s="119"/>
    </row>
    <row r="11" spans="1:29" s="16" customFormat="1" ht="40.5" customHeight="1" outlineLevel="1" x14ac:dyDescent="0.25">
      <c r="A11" s="111" t="s">
        <v>124</v>
      </c>
      <c r="B11" s="38" t="s">
        <v>56</v>
      </c>
      <c r="C11" s="32" t="s">
        <v>57</v>
      </c>
      <c r="D11" s="28" t="s">
        <v>58</v>
      </c>
      <c r="E11" s="25">
        <v>44929</v>
      </c>
      <c r="F11" s="25">
        <f>+E11+6</f>
        <v>44935</v>
      </c>
      <c r="G11" s="54">
        <v>0.5</v>
      </c>
      <c r="H11" s="29">
        <f>+F11</f>
        <v>44935</v>
      </c>
      <c r="I11" s="113" t="s">
        <v>59</v>
      </c>
      <c r="J11" s="29">
        <f>+H11+7</f>
        <v>44942</v>
      </c>
      <c r="K11" s="113" t="s">
        <v>40</v>
      </c>
      <c r="L11" s="25">
        <f>+J11+2</f>
        <v>44944</v>
      </c>
      <c r="M11" s="113" t="s">
        <v>40</v>
      </c>
      <c r="N11" s="24">
        <f>+L11+2</f>
        <v>44946</v>
      </c>
      <c r="O11" s="113">
        <v>0.5</v>
      </c>
      <c r="P11" s="115" t="s">
        <v>60</v>
      </c>
      <c r="Q11" s="24">
        <v>44947</v>
      </c>
      <c r="R11" s="24">
        <f>+Q11+14</f>
        <v>44961</v>
      </c>
      <c r="S11" s="30" t="s">
        <v>19</v>
      </c>
      <c r="T11" s="34">
        <v>340600.24</v>
      </c>
      <c r="U11" s="36" t="s">
        <v>33</v>
      </c>
      <c r="V11" s="37">
        <f>T11</f>
        <v>340600.24</v>
      </c>
      <c r="W11" s="43"/>
      <c r="X11" s="43"/>
      <c r="Y11" s="43"/>
      <c r="Z11" s="55">
        <f>T11-V11</f>
        <v>0</v>
      </c>
      <c r="AA11" s="82"/>
      <c r="AB11" s="117" t="s">
        <v>34</v>
      </c>
    </row>
    <row r="12" spans="1:29" s="16" customFormat="1" ht="34.5" customHeight="1" outlineLevel="1" x14ac:dyDescent="0.25">
      <c r="A12" s="112"/>
      <c r="B12" s="120" t="s">
        <v>322</v>
      </c>
      <c r="C12" s="131" t="s">
        <v>211</v>
      </c>
      <c r="D12" s="124" t="s">
        <v>18</v>
      </c>
      <c r="E12" s="124"/>
      <c r="F12" s="46" t="s">
        <v>323</v>
      </c>
      <c r="G12" s="65" t="s">
        <v>324</v>
      </c>
      <c r="H12" s="47" t="s">
        <v>35</v>
      </c>
      <c r="I12" s="114"/>
      <c r="J12" s="48" t="s">
        <v>65</v>
      </c>
      <c r="K12" s="114"/>
      <c r="L12" s="45" t="s">
        <v>24</v>
      </c>
      <c r="M12" s="114"/>
      <c r="N12" s="49" t="s">
        <v>26</v>
      </c>
      <c r="O12" s="114"/>
      <c r="P12" s="116"/>
      <c r="Q12" s="125" t="s">
        <v>150</v>
      </c>
      <c r="R12" s="126"/>
      <c r="S12" s="127"/>
      <c r="T12" s="50">
        <f>T11/1.16</f>
        <v>293620.89655172417</v>
      </c>
      <c r="U12" s="50"/>
      <c r="V12" s="51" t="s">
        <v>51</v>
      </c>
      <c r="W12" s="52"/>
      <c r="X12" s="52"/>
      <c r="Y12" s="52"/>
      <c r="Z12" s="53"/>
      <c r="AA12" s="83"/>
      <c r="AB12" s="118"/>
      <c r="AC12" s="16" t="s">
        <v>214</v>
      </c>
    </row>
    <row r="13" spans="1:29" s="44" customFormat="1" ht="54" customHeight="1" outlineLevel="1" thickBot="1" x14ac:dyDescent="0.3">
      <c r="A13" s="62" t="s">
        <v>118</v>
      </c>
      <c r="B13" s="121"/>
      <c r="C13" s="123"/>
      <c r="D13" s="128" t="s">
        <v>110</v>
      </c>
      <c r="E13" s="128"/>
      <c r="F13" s="56" t="s">
        <v>142</v>
      </c>
      <c r="G13" s="57" t="s">
        <v>113</v>
      </c>
      <c r="H13" s="58"/>
      <c r="I13" s="57"/>
      <c r="J13" s="57" t="s">
        <v>114</v>
      </c>
      <c r="K13" s="58"/>
      <c r="L13" s="57"/>
      <c r="M13" s="57" t="s">
        <v>115</v>
      </c>
      <c r="N13" s="58"/>
      <c r="O13" s="57"/>
      <c r="P13" s="129" t="s">
        <v>116</v>
      </c>
      <c r="Q13" s="129"/>
      <c r="R13" s="63">
        <f>+R11+2</f>
        <v>44963</v>
      </c>
      <c r="S13" s="64" t="s">
        <v>165</v>
      </c>
      <c r="T13" s="59" t="s">
        <v>168</v>
      </c>
      <c r="U13" s="130" t="s">
        <v>170</v>
      </c>
      <c r="V13" s="130"/>
      <c r="W13" s="60"/>
      <c r="X13" s="60"/>
      <c r="Y13" s="60"/>
      <c r="Z13" s="61"/>
      <c r="AA13" s="84"/>
      <c r="AB13" s="119"/>
    </row>
    <row r="14" spans="1:29" s="16" customFormat="1" ht="40.5" customHeight="1" outlineLevel="1" x14ac:dyDescent="0.25">
      <c r="A14" s="111" t="s">
        <v>125</v>
      </c>
      <c r="B14" s="38" t="s">
        <v>61</v>
      </c>
      <c r="C14" s="32" t="s">
        <v>62</v>
      </c>
      <c r="D14" s="28" t="s">
        <v>58</v>
      </c>
      <c r="E14" s="25">
        <v>44929</v>
      </c>
      <c r="F14" s="25">
        <f>+E14+7</f>
        <v>44936</v>
      </c>
      <c r="G14" s="54">
        <v>0.375</v>
      </c>
      <c r="H14" s="29">
        <f>+F14</f>
        <v>44936</v>
      </c>
      <c r="I14" s="113" t="s">
        <v>40</v>
      </c>
      <c r="J14" s="29">
        <f>+H14+6</f>
        <v>44942</v>
      </c>
      <c r="K14" s="113" t="s">
        <v>41</v>
      </c>
      <c r="L14" s="25">
        <f>+J14+2</f>
        <v>44944</v>
      </c>
      <c r="M14" s="113" t="s">
        <v>41</v>
      </c>
      <c r="N14" s="24">
        <f>+L14+2</f>
        <v>44946</v>
      </c>
      <c r="O14" s="113" t="s">
        <v>40</v>
      </c>
      <c r="P14" s="115" t="s">
        <v>63</v>
      </c>
      <c r="Q14" s="24" t="s">
        <v>102</v>
      </c>
      <c r="R14" s="24">
        <v>45326</v>
      </c>
      <c r="S14" s="30" t="s">
        <v>19</v>
      </c>
      <c r="T14" s="34">
        <v>333254.21999999997</v>
      </c>
      <c r="U14" s="36" t="s">
        <v>33</v>
      </c>
      <c r="V14" s="37">
        <f>T14</f>
        <v>333254.21999999997</v>
      </c>
      <c r="W14" s="43"/>
      <c r="X14" s="43"/>
      <c r="Y14" s="43"/>
      <c r="Z14" s="55">
        <f>T14-V14</f>
        <v>0</v>
      </c>
      <c r="AA14" s="82"/>
      <c r="AB14" s="117" t="s">
        <v>34</v>
      </c>
    </row>
    <row r="15" spans="1:29" s="16" customFormat="1" ht="39" customHeight="1" outlineLevel="1" x14ac:dyDescent="0.25">
      <c r="A15" s="112"/>
      <c r="B15" s="120" t="s">
        <v>325</v>
      </c>
      <c r="C15" s="131" t="s">
        <v>211</v>
      </c>
      <c r="D15" s="124" t="s">
        <v>18</v>
      </c>
      <c r="E15" s="124"/>
      <c r="F15" s="46" t="s">
        <v>323</v>
      </c>
      <c r="G15" s="65" t="s">
        <v>324</v>
      </c>
      <c r="H15" s="47" t="s">
        <v>35</v>
      </c>
      <c r="I15" s="114"/>
      <c r="J15" s="48" t="s">
        <v>64</v>
      </c>
      <c r="K15" s="114"/>
      <c r="L15" s="45" t="s">
        <v>24</v>
      </c>
      <c r="M15" s="114"/>
      <c r="N15" s="49" t="s">
        <v>26</v>
      </c>
      <c r="O15" s="114"/>
      <c r="P15" s="116"/>
      <c r="Q15" s="125" t="s">
        <v>151</v>
      </c>
      <c r="R15" s="126"/>
      <c r="S15" s="127"/>
      <c r="T15" s="50">
        <f>T14/1.16</f>
        <v>287288.12068965519</v>
      </c>
      <c r="U15" s="50"/>
      <c r="V15" s="51" t="s">
        <v>51</v>
      </c>
      <c r="W15" s="52"/>
      <c r="X15" s="52"/>
      <c r="Y15" s="52"/>
      <c r="Z15" s="53"/>
      <c r="AA15" s="83"/>
      <c r="AB15" s="118"/>
      <c r="AC15" s="16" t="s">
        <v>214</v>
      </c>
    </row>
    <row r="16" spans="1:29" s="44" customFormat="1" ht="54" customHeight="1" outlineLevel="1" thickBot="1" x14ac:dyDescent="0.3">
      <c r="A16" s="62" t="s">
        <v>119</v>
      </c>
      <c r="B16" s="121"/>
      <c r="C16" s="123"/>
      <c r="D16" s="128" t="s">
        <v>110</v>
      </c>
      <c r="E16" s="128"/>
      <c r="F16" s="56" t="s">
        <v>111</v>
      </c>
      <c r="G16" s="57" t="s">
        <v>113</v>
      </c>
      <c r="H16" s="58"/>
      <c r="I16" s="57"/>
      <c r="J16" s="57" t="s">
        <v>114</v>
      </c>
      <c r="K16" s="58"/>
      <c r="L16" s="57"/>
      <c r="M16" s="57" t="s">
        <v>115</v>
      </c>
      <c r="N16" s="58"/>
      <c r="O16" s="57"/>
      <c r="P16" s="129" t="s">
        <v>116</v>
      </c>
      <c r="Q16" s="129"/>
      <c r="R16" s="63">
        <f>+R14+3</f>
        <v>45329</v>
      </c>
      <c r="S16" s="64" t="s">
        <v>163</v>
      </c>
      <c r="T16" s="59" t="s">
        <v>168</v>
      </c>
      <c r="U16" s="130" t="s">
        <v>170</v>
      </c>
      <c r="V16" s="130"/>
      <c r="W16" s="60"/>
      <c r="X16" s="60"/>
      <c r="Y16" s="60"/>
      <c r="Z16" s="61"/>
      <c r="AA16" s="84"/>
      <c r="AB16" s="119"/>
    </row>
    <row r="17" spans="1:29" s="16" customFormat="1" ht="40.5" customHeight="1" outlineLevel="1" x14ac:dyDescent="0.25">
      <c r="A17" s="111" t="s">
        <v>126</v>
      </c>
      <c r="B17" s="38" t="s">
        <v>66</v>
      </c>
      <c r="C17" s="32" t="s">
        <v>67</v>
      </c>
      <c r="D17" s="28" t="s">
        <v>71</v>
      </c>
      <c r="E17" s="25">
        <v>44929</v>
      </c>
      <c r="F17" s="25">
        <f>+E17+7</f>
        <v>44936</v>
      </c>
      <c r="G17" s="54">
        <v>0.45833333333333331</v>
      </c>
      <c r="H17" s="29">
        <f>+F17</f>
        <v>44936</v>
      </c>
      <c r="I17" s="113" t="s">
        <v>41</v>
      </c>
      <c r="J17" s="29">
        <f>+H17+7</f>
        <v>44943</v>
      </c>
      <c r="K17" s="113" t="s">
        <v>21</v>
      </c>
      <c r="L17" s="25">
        <f>+J17+2</f>
        <v>44945</v>
      </c>
      <c r="M17" s="113" t="s">
        <v>42</v>
      </c>
      <c r="N17" s="24">
        <f>+L17+2</f>
        <v>44947</v>
      </c>
      <c r="O17" s="113">
        <v>0.41666666666666669</v>
      </c>
      <c r="P17" s="115" t="s">
        <v>68</v>
      </c>
      <c r="Q17" s="24">
        <v>44949</v>
      </c>
      <c r="R17" s="24">
        <f>+Q17+14</f>
        <v>44963</v>
      </c>
      <c r="S17" s="30" t="s">
        <v>19</v>
      </c>
      <c r="T17" s="34">
        <v>762600.38</v>
      </c>
      <c r="U17" s="36" t="s">
        <v>33</v>
      </c>
      <c r="V17" s="37">
        <f>T17</f>
        <v>762600.38</v>
      </c>
      <c r="W17" s="43"/>
      <c r="X17" s="43"/>
      <c r="Y17" s="43"/>
      <c r="Z17" s="55">
        <f>T17-V17</f>
        <v>0</v>
      </c>
      <c r="AA17" s="143" t="s">
        <v>383</v>
      </c>
      <c r="AB17" s="117" t="s">
        <v>34</v>
      </c>
    </row>
    <row r="18" spans="1:29" s="16" customFormat="1" ht="50.25" customHeight="1" outlineLevel="1" x14ac:dyDescent="0.25">
      <c r="A18" s="112"/>
      <c r="B18" s="120" t="s">
        <v>112</v>
      </c>
      <c r="C18" s="131" t="s">
        <v>211</v>
      </c>
      <c r="D18" s="124" t="s">
        <v>18</v>
      </c>
      <c r="E18" s="124"/>
      <c r="F18" s="46"/>
      <c r="G18" s="65" t="s">
        <v>162</v>
      </c>
      <c r="H18" s="47" t="s">
        <v>35</v>
      </c>
      <c r="I18" s="114"/>
      <c r="J18" s="48" t="s">
        <v>65</v>
      </c>
      <c r="K18" s="114"/>
      <c r="L18" s="45" t="s">
        <v>24</v>
      </c>
      <c r="M18" s="114"/>
      <c r="N18" s="49" t="s">
        <v>36</v>
      </c>
      <c r="O18" s="114"/>
      <c r="P18" s="116"/>
      <c r="Q18" s="125" t="s">
        <v>153</v>
      </c>
      <c r="R18" s="126"/>
      <c r="S18" s="127"/>
      <c r="T18" s="50">
        <f>T17/1.16</f>
        <v>657414.12068965519</v>
      </c>
      <c r="U18" s="50"/>
      <c r="V18" s="51" t="s">
        <v>316</v>
      </c>
      <c r="W18" s="52"/>
      <c r="X18" s="52"/>
      <c r="Y18" s="52"/>
      <c r="Z18" s="53"/>
      <c r="AA18" s="144"/>
      <c r="AB18" s="118"/>
      <c r="AC18" s="16" t="s">
        <v>213</v>
      </c>
    </row>
    <row r="19" spans="1:29" s="44" customFormat="1" ht="54" customHeight="1" outlineLevel="1" thickBot="1" x14ac:dyDescent="0.3">
      <c r="A19" s="62" t="s">
        <v>120</v>
      </c>
      <c r="B19" s="121"/>
      <c r="C19" s="123"/>
      <c r="D19" s="128" t="s">
        <v>110</v>
      </c>
      <c r="E19" s="128"/>
      <c r="F19" s="56" t="s">
        <v>111</v>
      </c>
      <c r="G19" s="57" t="s">
        <v>113</v>
      </c>
      <c r="H19" s="58"/>
      <c r="I19" s="57"/>
      <c r="J19" s="57" t="s">
        <v>114</v>
      </c>
      <c r="K19" s="58"/>
      <c r="L19" s="57"/>
      <c r="M19" s="57" t="s">
        <v>115</v>
      </c>
      <c r="N19" s="58"/>
      <c r="O19" s="57"/>
      <c r="P19" s="129" t="s">
        <v>116</v>
      </c>
      <c r="Q19" s="129"/>
      <c r="R19" s="63">
        <f>+R17+2</f>
        <v>44965</v>
      </c>
      <c r="S19" s="64" t="s">
        <v>167</v>
      </c>
      <c r="T19" s="59" t="s">
        <v>168</v>
      </c>
      <c r="U19" s="130" t="s">
        <v>170</v>
      </c>
      <c r="V19" s="130"/>
      <c r="W19" s="60"/>
      <c r="X19" s="60"/>
      <c r="Y19" s="60"/>
      <c r="Z19" s="61"/>
      <c r="AA19" s="145"/>
      <c r="AB19" s="119"/>
    </row>
    <row r="20" spans="1:29" s="16" customFormat="1" ht="40.5" customHeight="1" outlineLevel="1" x14ac:dyDescent="0.25">
      <c r="A20" s="111" t="s">
        <v>127</v>
      </c>
      <c r="B20" s="38" t="s">
        <v>69</v>
      </c>
      <c r="C20" s="32" t="s">
        <v>70</v>
      </c>
      <c r="D20" s="28" t="s">
        <v>81</v>
      </c>
      <c r="E20" s="25">
        <v>44936</v>
      </c>
      <c r="F20" s="25">
        <f>+E20+7</f>
        <v>44943</v>
      </c>
      <c r="G20" s="54">
        <v>0.375</v>
      </c>
      <c r="H20" s="29">
        <f>+F20</f>
        <v>44943</v>
      </c>
      <c r="I20" s="113" t="s">
        <v>20</v>
      </c>
      <c r="J20" s="29">
        <f>+H20+7</f>
        <v>44950</v>
      </c>
      <c r="K20" s="113" t="s">
        <v>21</v>
      </c>
      <c r="L20" s="25">
        <f>+J20+2</f>
        <v>44952</v>
      </c>
      <c r="M20" s="113" t="s">
        <v>42</v>
      </c>
      <c r="N20" s="24">
        <f>+L20+2</f>
        <v>44954</v>
      </c>
      <c r="O20" s="113">
        <v>0.41666666666666669</v>
      </c>
      <c r="P20" s="115" t="s">
        <v>73</v>
      </c>
      <c r="Q20" s="24">
        <v>44958</v>
      </c>
      <c r="R20" s="24">
        <f>+Q20+27</f>
        <v>44985</v>
      </c>
      <c r="S20" s="30" t="s">
        <v>45</v>
      </c>
      <c r="T20" s="34">
        <v>992300.24</v>
      </c>
      <c r="U20" s="36" t="s">
        <v>33</v>
      </c>
      <c r="V20" s="37">
        <f>T20</f>
        <v>992300.24</v>
      </c>
      <c r="W20" s="43"/>
      <c r="X20" s="43"/>
      <c r="Y20" s="43"/>
      <c r="Z20" s="55">
        <f>T20-V20</f>
        <v>0</v>
      </c>
      <c r="AA20" s="146"/>
      <c r="AB20" s="117" t="s">
        <v>34</v>
      </c>
    </row>
    <row r="21" spans="1:29" s="16" customFormat="1" ht="50.25" customHeight="1" outlineLevel="1" x14ac:dyDescent="0.25">
      <c r="A21" s="112"/>
      <c r="B21" s="120" t="s">
        <v>326</v>
      </c>
      <c r="C21" s="131" t="s">
        <v>211</v>
      </c>
      <c r="D21" s="124" t="s">
        <v>18</v>
      </c>
      <c r="E21" s="124"/>
      <c r="F21" s="46" t="s">
        <v>321</v>
      </c>
      <c r="G21" s="65" t="s">
        <v>276</v>
      </c>
      <c r="H21" s="47" t="s">
        <v>35</v>
      </c>
      <c r="I21" s="114"/>
      <c r="J21" s="48" t="s">
        <v>65</v>
      </c>
      <c r="K21" s="114"/>
      <c r="L21" s="45" t="s">
        <v>24</v>
      </c>
      <c r="M21" s="114"/>
      <c r="N21" s="49" t="s">
        <v>37</v>
      </c>
      <c r="O21" s="114"/>
      <c r="P21" s="116"/>
      <c r="Q21" s="125" t="s">
        <v>154</v>
      </c>
      <c r="R21" s="126"/>
      <c r="S21" s="127"/>
      <c r="T21" s="50">
        <f>T20/1.16</f>
        <v>855431.24137931038</v>
      </c>
      <c r="U21" s="50"/>
      <c r="V21" s="51" t="s">
        <v>78</v>
      </c>
      <c r="W21" s="52"/>
      <c r="X21" s="52"/>
      <c r="Y21" s="52"/>
      <c r="Z21" s="53"/>
      <c r="AA21" s="147"/>
      <c r="AB21" s="118"/>
      <c r="AC21" s="16" t="s">
        <v>214</v>
      </c>
    </row>
    <row r="22" spans="1:29" s="44" customFormat="1" ht="54" customHeight="1" outlineLevel="1" thickBot="1" x14ac:dyDescent="0.3">
      <c r="A22" s="62" t="s">
        <v>121</v>
      </c>
      <c r="B22" s="121"/>
      <c r="C22" s="123"/>
      <c r="D22" s="128" t="s">
        <v>110</v>
      </c>
      <c r="E22" s="128"/>
      <c r="F22" s="56" t="s">
        <v>111</v>
      </c>
      <c r="G22" s="57" t="s">
        <v>113</v>
      </c>
      <c r="H22" s="58"/>
      <c r="I22" s="57"/>
      <c r="J22" s="57" t="s">
        <v>114</v>
      </c>
      <c r="K22" s="58"/>
      <c r="L22" s="57"/>
      <c r="M22" s="57" t="s">
        <v>115</v>
      </c>
      <c r="N22" s="58"/>
      <c r="O22" s="57"/>
      <c r="P22" s="129" t="s">
        <v>116</v>
      </c>
      <c r="Q22" s="129"/>
      <c r="R22" s="63">
        <f>+R20+2</f>
        <v>44987</v>
      </c>
      <c r="S22" s="64" t="s">
        <v>163</v>
      </c>
      <c r="T22" s="59" t="s">
        <v>168</v>
      </c>
      <c r="U22" s="130" t="s">
        <v>170</v>
      </c>
      <c r="V22" s="130"/>
      <c r="W22" s="60"/>
      <c r="X22" s="60"/>
      <c r="Y22" s="60"/>
      <c r="Z22" s="61"/>
      <c r="AA22" s="148"/>
      <c r="AB22" s="119"/>
    </row>
    <row r="23" spans="1:29" s="16" customFormat="1" ht="40.5" customHeight="1" outlineLevel="1" x14ac:dyDescent="0.25">
      <c r="A23" s="111" t="s">
        <v>128</v>
      </c>
      <c r="B23" s="38" t="s">
        <v>74</v>
      </c>
      <c r="C23" s="32" t="s">
        <v>75</v>
      </c>
      <c r="D23" s="28" t="s">
        <v>76</v>
      </c>
      <c r="E23" s="25">
        <v>44936</v>
      </c>
      <c r="F23" s="25">
        <f>+E23+8</f>
        <v>44944</v>
      </c>
      <c r="G23" s="54">
        <v>0.375</v>
      </c>
      <c r="H23" s="29">
        <f>+F23</f>
        <v>44944</v>
      </c>
      <c r="I23" s="113" t="s">
        <v>20</v>
      </c>
      <c r="J23" s="29">
        <f>+H23+6</f>
        <v>44950</v>
      </c>
      <c r="K23" s="113" t="s">
        <v>38</v>
      </c>
      <c r="L23" s="25">
        <f>+J23+2</f>
        <v>44952</v>
      </c>
      <c r="M23" s="113" t="s">
        <v>20</v>
      </c>
      <c r="N23" s="24">
        <f>+L23+2</f>
        <v>44954</v>
      </c>
      <c r="O23" s="113">
        <v>0.45833333333333331</v>
      </c>
      <c r="P23" s="115" t="s">
        <v>77</v>
      </c>
      <c r="Q23" s="24">
        <v>44958</v>
      </c>
      <c r="R23" s="24">
        <f>+Q23+27</f>
        <v>44985</v>
      </c>
      <c r="S23" s="30" t="s">
        <v>45</v>
      </c>
      <c r="T23" s="34">
        <v>1334280.92</v>
      </c>
      <c r="U23" s="36" t="s">
        <v>33</v>
      </c>
      <c r="V23" s="37">
        <f>T23</f>
        <v>1334280.92</v>
      </c>
      <c r="W23" s="43"/>
      <c r="X23" s="43"/>
      <c r="Y23" s="43"/>
      <c r="Z23" s="55">
        <f>T23-V23</f>
        <v>0</v>
      </c>
      <c r="AA23" s="82"/>
      <c r="AB23" s="117" t="s">
        <v>34</v>
      </c>
    </row>
    <row r="24" spans="1:29" s="16" customFormat="1" ht="50.25" customHeight="1" outlineLevel="1" x14ac:dyDescent="0.25">
      <c r="A24" s="112"/>
      <c r="B24" s="120" t="s">
        <v>112</v>
      </c>
      <c r="C24" s="131" t="s">
        <v>209</v>
      </c>
      <c r="D24" s="124" t="s">
        <v>18</v>
      </c>
      <c r="E24" s="124"/>
      <c r="F24" s="46"/>
      <c r="G24" s="65" t="s">
        <v>162</v>
      </c>
      <c r="H24" s="47" t="s">
        <v>35</v>
      </c>
      <c r="I24" s="114"/>
      <c r="J24" s="48" t="s">
        <v>65</v>
      </c>
      <c r="K24" s="114"/>
      <c r="L24" s="45" t="s">
        <v>227</v>
      </c>
      <c r="M24" s="114"/>
      <c r="N24" s="49" t="s">
        <v>37</v>
      </c>
      <c r="O24" s="114"/>
      <c r="P24" s="116"/>
      <c r="Q24" s="125" t="s">
        <v>155</v>
      </c>
      <c r="R24" s="126"/>
      <c r="S24" s="127"/>
      <c r="T24" s="50">
        <f>T23/1.16</f>
        <v>1150242.1724137932</v>
      </c>
      <c r="U24" s="50"/>
      <c r="V24" s="51" t="s">
        <v>78</v>
      </c>
      <c r="W24" s="52"/>
      <c r="X24" s="52"/>
      <c r="Y24" s="52"/>
      <c r="Z24" s="53"/>
      <c r="AA24" s="83"/>
      <c r="AB24" s="118"/>
      <c r="AC24" s="16" t="s">
        <v>214</v>
      </c>
    </row>
    <row r="25" spans="1:29" s="44" customFormat="1" ht="54" customHeight="1" outlineLevel="1" thickBot="1" x14ac:dyDescent="0.3">
      <c r="A25" s="62" t="s">
        <v>133</v>
      </c>
      <c r="B25" s="121"/>
      <c r="C25" s="123"/>
      <c r="D25" s="128" t="s">
        <v>110</v>
      </c>
      <c r="E25" s="128"/>
      <c r="F25" s="56" t="s">
        <v>111</v>
      </c>
      <c r="G25" s="57" t="s">
        <v>113</v>
      </c>
      <c r="H25" s="58"/>
      <c r="I25" s="57"/>
      <c r="J25" s="57" t="s">
        <v>114</v>
      </c>
      <c r="K25" s="58"/>
      <c r="L25" s="57"/>
      <c r="M25" s="57" t="s">
        <v>115</v>
      </c>
      <c r="N25" s="58"/>
      <c r="O25" s="57"/>
      <c r="P25" s="129" t="s">
        <v>116</v>
      </c>
      <c r="Q25" s="129"/>
      <c r="R25" s="63">
        <f>+R23+2</f>
        <v>44987</v>
      </c>
      <c r="S25" s="64" t="s">
        <v>166</v>
      </c>
      <c r="T25" s="59" t="s">
        <v>168</v>
      </c>
      <c r="U25" s="130" t="s">
        <v>170</v>
      </c>
      <c r="V25" s="130"/>
      <c r="W25" s="60"/>
      <c r="X25" s="60"/>
      <c r="Y25" s="60"/>
      <c r="Z25" s="61"/>
      <c r="AA25" s="84"/>
      <c r="AB25" s="119"/>
    </row>
    <row r="26" spans="1:29" s="16" customFormat="1" ht="40.5" customHeight="1" outlineLevel="1" x14ac:dyDescent="0.25">
      <c r="A26" s="111" t="s">
        <v>129</v>
      </c>
      <c r="B26" s="38" t="s">
        <v>79</v>
      </c>
      <c r="C26" s="32" t="s">
        <v>80</v>
      </c>
      <c r="D26" s="28" t="s">
        <v>82</v>
      </c>
      <c r="E26" s="25">
        <v>44937</v>
      </c>
      <c r="F26" s="25">
        <f>+E26+7</f>
        <v>44944</v>
      </c>
      <c r="G26" s="54" t="s">
        <v>44</v>
      </c>
      <c r="H26" s="29">
        <f>+F26+1</f>
        <v>44945</v>
      </c>
      <c r="I26" s="113" t="s">
        <v>17</v>
      </c>
      <c r="J26" s="29">
        <f>+H26+6</f>
        <v>44951</v>
      </c>
      <c r="K26" s="113" t="s">
        <v>17</v>
      </c>
      <c r="L26" s="25">
        <f>+J26+2</f>
        <v>44953</v>
      </c>
      <c r="M26" s="113" t="s">
        <v>42</v>
      </c>
      <c r="N26" s="24">
        <f>+L26+2</f>
        <v>44955</v>
      </c>
      <c r="O26" s="113">
        <v>0.41666666666666669</v>
      </c>
      <c r="P26" s="115" t="s">
        <v>83</v>
      </c>
      <c r="Q26" s="24">
        <v>44593</v>
      </c>
      <c r="R26" s="24">
        <f>+Q26+27</f>
        <v>44620</v>
      </c>
      <c r="S26" s="30" t="s">
        <v>45</v>
      </c>
      <c r="T26" s="34">
        <v>899300.26</v>
      </c>
      <c r="U26" s="36" t="s">
        <v>33</v>
      </c>
      <c r="V26" s="37">
        <f>T26</f>
        <v>899300.26</v>
      </c>
      <c r="W26" s="43"/>
      <c r="X26" s="43"/>
      <c r="Y26" s="43"/>
      <c r="Z26" s="55">
        <f>T26-V26</f>
        <v>0</v>
      </c>
      <c r="AA26" s="82"/>
      <c r="AB26" s="117"/>
    </row>
    <row r="27" spans="1:29" s="16" customFormat="1" ht="50.25" customHeight="1" outlineLevel="1" x14ac:dyDescent="0.25">
      <c r="A27" s="112"/>
      <c r="B27" s="120" t="s">
        <v>327</v>
      </c>
      <c r="C27" s="131" t="s">
        <v>211</v>
      </c>
      <c r="D27" s="124" t="s">
        <v>18</v>
      </c>
      <c r="E27" s="124"/>
      <c r="F27" s="46" t="s">
        <v>321</v>
      </c>
      <c r="G27" s="65" t="s">
        <v>276</v>
      </c>
      <c r="H27" s="47" t="s">
        <v>35</v>
      </c>
      <c r="I27" s="114"/>
      <c r="J27" s="48" t="s">
        <v>65</v>
      </c>
      <c r="K27" s="114"/>
      <c r="L27" s="45" t="s">
        <v>228</v>
      </c>
      <c r="M27" s="114"/>
      <c r="N27" s="49" t="s">
        <v>36</v>
      </c>
      <c r="O27" s="114"/>
      <c r="P27" s="116"/>
      <c r="Q27" s="125" t="s">
        <v>156</v>
      </c>
      <c r="R27" s="126"/>
      <c r="S27" s="127"/>
      <c r="T27" s="50">
        <f>T26/1.16</f>
        <v>775258.84482758632</v>
      </c>
      <c r="U27" s="50"/>
      <c r="V27" s="51" t="s">
        <v>78</v>
      </c>
      <c r="W27" s="52"/>
      <c r="X27" s="52"/>
      <c r="Y27" s="52"/>
      <c r="Z27" s="53"/>
      <c r="AA27" s="83"/>
      <c r="AB27" s="118"/>
      <c r="AC27" s="16" t="s">
        <v>213</v>
      </c>
    </row>
    <row r="28" spans="1:29" s="44" customFormat="1" ht="54" customHeight="1" outlineLevel="1" thickBot="1" x14ac:dyDescent="0.3">
      <c r="A28" s="62" t="s">
        <v>130</v>
      </c>
      <c r="B28" s="121"/>
      <c r="C28" s="123"/>
      <c r="D28" s="128" t="s">
        <v>110</v>
      </c>
      <c r="E28" s="128"/>
      <c r="F28" s="56" t="s">
        <v>111</v>
      </c>
      <c r="G28" s="57" t="s">
        <v>113</v>
      </c>
      <c r="H28" s="58"/>
      <c r="I28" s="57"/>
      <c r="J28" s="57" t="s">
        <v>114</v>
      </c>
      <c r="K28" s="58"/>
      <c r="L28" s="57"/>
      <c r="M28" s="57" t="s">
        <v>115</v>
      </c>
      <c r="N28" s="58"/>
      <c r="O28" s="57"/>
      <c r="P28" s="129" t="s">
        <v>116</v>
      </c>
      <c r="Q28" s="129"/>
      <c r="R28" s="63">
        <f>+R26+3</f>
        <v>44623</v>
      </c>
      <c r="S28" s="64" t="s">
        <v>163</v>
      </c>
      <c r="T28" s="59" t="s">
        <v>168</v>
      </c>
      <c r="U28" s="130" t="s">
        <v>170</v>
      </c>
      <c r="V28" s="130"/>
      <c r="W28" s="60"/>
      <c r="X28" s="60"/>
      <c r="Y28" s="60"/>
      <c r="Z28" s="61"/>
      <c r="AA28" s="84"/>
      <c r="AB28" s="119"/>
    </row>
    <row r="29" spans="1:29" s="16" customFormat="1" ht="40.5" customHeight="1" outlineLevel="1" x14ac:dyDescent="0.25">
      <c r="A29" s="111" t="s">
        <v>131</v>
      </c>
      <c r="B29" s="38" t="s">
        <v>84</v>
      </c>
      <c r="C29" s="32" t="s">
        <v>85</v>
      </c>
      <c r="D29" s="28" t="s">
        <v>87</v>
      </c>
      <c r="E29" s="25">
        <v>44937</v>
      </c>
      <c r="F29" s="25">
        <f>+E29+8</f>
        <v>44945</v>
      </c>
      <c r="G29" s="54" t="s">
        <v>20</v>
      </c>
      <c r="H29" s="29">
        <f>+F29+1</f>
        <v>44946</v>
      </c>
      <c r="I29" s="113" t="s">
        <v>17</v>
      </c>
      <c r="J29" s="29">
        <f>+H29+6</f>
        <v>44952</v>
      </c>
      <c r="K29" s="113" t="s">
        <v>17</v>
      </c>
      <c r="L29" s="25">
        <f>+J29+4</f>
        <v>44956</v>
      </c>
      <c r="M29" s="113" t="s">
        <v>42</v>
      </c>
      <c r="N29" s="24">
        <f>+L29+2</f>
        <v>44958</v>
      </c>
      <c r="O29" s="113">
        <v>0.41666666666666669</v>
      </c>
      <c r="P29" s="115" t="s">
        <v>90</v>
      </c>
      <c r="Q29" s="24">
        <v>44970</v>
      </c>
      <c r="R29" s="24">
        <f>+Q29+15</f>
        <v>44985</v>
      </c>
      <c r="S29" s="30" t="s">
        <v>27</v>
      </c>
      <c r="T29" s="34">
        <v>389328.4</v>
      </c>
      <c r="U29" s="36" t="s">
        <v>33</v>
      </c>
      <c r="V29" s="37">
        <f>T29</f>
        <v>389328.4</v>
      </c>
      <c r="W29" s="43"/>
      <c r="X29" s="43"/>
      <c r="Y29" s="43"/>
      <c r="Z29" s="55">
        <f>T29-V29</f>
        <v>0</v>
      </c>
      <c r="AA29" s="82"/>
      <c r="AB29" s="117"/>
    </row>
    <row r="30" spans="1:29" s="16" customFormat="1" ht="50.25" customHeight="1" outlineLevel="1" x14ac:dyDescent="0.25">
      <c r="A30" s="112"/>
      <c r="B30" s="120" t="s">
        <v>328</v>
      </c>
      <c r="C30" s="131" t="s">
        <v>209</v>
      </c>
      <c r="D30" s="124" t="s">
        <v>18</v>
      </c>
      <c r="E30" s="124"/>
      <c r="F30" s="46" t="s">
        <v>321</v>
      </c>
      <c r="G30" s="65" t="s">
        <v>276</v>
      </c>
      <c r="H30" s="47" t="s">
        <v>35</v>
      </c>
      <c r="I30" s="114"/>
      <c r="J30" s="48" t="s">
        <v>65</v>
      </c>
      <c r="K30" s="114"/>
      <c r="L30" s="45" t="s">
        <v>228</v>
      </c>
      <c r="M30" s="114"/>
      <c r="N30" s="49" t="s">
        <v>25</v>
      </c>
      <c r="O30" s="114"/>
      <c r="P30" s="116"/>
      <c r="Q30" s="125" t="s">
        <v>157</v>
      </c>
      <c r="R30" s="126"/>
      <c r="S30" s="127"/>
      <c r="T30" s="50">
        <f>T29/1.16</f>
        <v>335627.93103448278</v>
      </c>
      <c r="U30" s="50"/>
      <c r="V30" s="51" t="s">
        <v>78</v>
      </c>
      <c r="W30" s="52"/>
      <c r="X30" s="52"/>
      <c r="Y30" s="52"/>
      <c r="Z30" s="53"/>
      <c r="AA30" s="83"/>
      <c r="AB30" s="118"/>
    </row>
    <row r="31" spans="1:29" s="44" customFormat="1" ht="54" customHeight="1" outlineLevel="1" thickBot="1" x14ac:dyDescent="0.3">
      <c r="A31" s="62" t="s">
        <v>132</v>
      </c>
      <c r="B31" s="121"/>
      <c r="C31" s="123"/>
      <c r="D31" s="128" t="s">
        <v>110</v>
      </c>
      <c r="E31" s="128"/>
      <c r="F31" s="56" t="s">
        <v>111</v>
      </c>
      <c r="G31" s="57" t="s">
        <v>113</v>
      </c>
      <c r="H31" s="58"/>
      <c r="I31" s="57"/>
      <c r="J31" s="57" t="s">
        <v>114</v>
      </c>
      <c r="K31" s="58"/>
      <c r="L31" s="57"/>
      <c r="M31" s="57" t="s">
        <v>115</v>
      </c>
      <c r="N31" s="58"/>
      <c r="O31" s="57"/>
      <c r="P31" s="129" t="s">
        <v>116</v>
      </c>
      <c r="Q31" s="129"/>
      <c r="R31" s="63">
        <f>+R29+3</f>
        <v>44988</v>
      </c>
      <c r="S31" s="64" t="s">
        <v>165</v>
      </c>
      <c r="T31" s="59" t="s">
        <v>168</v>
      </c>
      <c r="U31" s="130" t="s">
        <v>170</v>
      </c>
      <c r="V31" s="130"/>
      <c r="W31" s="60"/>
      <c r="X31" s="60"/>
      <c r="Y31" s="60"/>
      <c r="Z31" s="61"/>
      <c r="AA31" s="84"/>
      <c r="AB31" s="119"/>
    </row>
    <row r="32" spans="1:29" s="16" customFormat="1" ht="40.5" customHeight="1" outlineLevel="1" x14ac:dyDescent="0.25">
      <c r="A32" s="111" t="s">
        <v>134</v>
      </c>
      <c r="B32" s="38" t="s">
        <v>86</v>
      </c>
      <c r="C32" s="32" t="s">
        <v>89</v>
      </c>
      <c r="D32" s="28" t="s">
        <v>88</v>
      </c>
      <c r="E32" s="25">
        <v>44937</v>
      </c>
      <c r="F32" s="25">
        <f>+E32+8</f>
        <v>44945</v>
      </c>
      <c r="G32" s="54" t="s">
        <v>44</v>
      </c>
      <c r="H32" s="29">
        <f>+F32+1</f>
        <v>44946</v>
      </c>
      <c r="I32" s="113" t="s">
        <v>38</v>
      </c>
      <c r="J32" s="29">
        <f>+H32+7</f>
        <v>44953</v>
      </c>
      <c r="K32" s="113" t="s">
        <v>17</v>
      </c>
      <c r="L32" s="25">
        <f>+J32+3</f>
        <v>44956</v>
      </c>
      <c r="M32" s="113" t="s">
        <v>20</v>
      </c>
      <c r="N32" s="24">
        <f>+L32+2</f>
        <v>44958</v>
      </c>
      <c r="O32" s="113">
        <v>0.45833333333333331</v>
      </c>
      <c r="P32" s="115" t="s">
        <v>91</v>
      </c>
      <c r="Q32" s="24">
        <v>44963</v>
      </c>
      <c r="R32" s="24">
        <f>+Q32+22</f>
        <v>44985</v>
      </c>
      <c r="S32" s="30" t="s">
        <v>31</v>
      </c>
      <c r="T32" s="34">
        <v>830900.82</v>
      </c>
      <c r="U32" s="36" t="s">
        <v>33</v>
      </c>
      <c r="V32" s="37">
        <f>T32</f>
        <v>830900.82</v>
      </c>
      <c r="W32" s="43"/>
      <c r="X32" s="43"/>
      <c r="Y32" s="43"/>
      <c r="Z32" s="55">
        <f>T32-V32</f>
        <v>0</v>
      </c>
      <c r="AA32" s="82"/>
      <c r="AB32" s="117"/>
    </row>
    <row r="33" spans="1:28" s="16" customFormat="1" ht="50.25" customHeight="1" outlineLevel="1" x14ac:dyDescent="0.25">
      <c r="A33" s="112"/>
      <c r="B33" s="120" t="s">
        <v>329</v>
      </c>
      <c r="C33" s="131" t="s">
        <v>210</v>
      </c>
      <c r="D33" s="124" t="s">
        <v>18</v>
      </c>
      <c r="E33" s="124"/>
      <c r="F33" s="46" t="s">
        <v>330</v>
      </c>
      <c r="G33" s="65" t="s">
        <v>324</v>
      </c>
      <c r="H33" s="47" t="s">
        <v>35</v>
      </c>
      <c r="I33" s="114"/>
      <c r="J33" s="48" t="s">
        <v>65</v>
      </c>
      <c r="K33" s="114"/>
      <c r="L33" s="45" t="s">
        <v>228</v>
      </c>
      <c r="M33" s="114"/>
      <c r="N33" s="49" t="s">
        <v>26</v>
      </c>
      <c r="O33" s="114"/>
      <c r="P33" s="116"/>
      <c r="Q33" s="125" t="s">
        <v>158</v>
      </c>
      <c r="R33" s="126"/>
      <c r="S33" s="127"/>
      <c r="T33" s="50">
        <f>T32/1.16</f>
        <v>716293.81034482759</v>
      </c>
      <c r="U33" s="50"/>
      <c r="V33" s="51" t="s">
        <v>317</v>
      </c>
      <c r="W33" s="52"/>
      <c r="X33" s="52"/>
      <c r="Y33" s="52"/>
      <c r="Z33" s="53"/>
      <c r="AA33" s="83"/>
      <c r="AB33" s="118"/>
    </row>
    <row r="34" spans="1:28" s="44" customFormat="1" ht="54" customHeight="1" outlineLevel="1" thickBot="1" x14ac:dyDescent="0.3">
      <c r="A34" s="62" t="s">
        <v>135</v>
      </c>
      <c r="B34" s="121"/>
      <c r="C34" s="123"/>
      <c r="D34" s="128" t="s">
        <v>110</v>
      </c>
      <c r="E34" s="128"/>
      <c r="F34" s="56" t="s">
        <v>111</v>
      </c>
      <c r="G34" s="57" t="s">
        <v>113</v>
      </c>
      <c r="H34" s="58"/>
      <c r="I34" s="57"/>
      <c r="J34" s="57" t="s">
        <v>114</v>
      </c>
      <c r="K34" s="58"/>
      <c r="L34" s="57"/>
      <c r="M34" s="57" t="s">
        <v>115</v>
      </c>
      <c r="N34" s="58"/>
      <c r="O34" s="57"/>
      <c r="P34" s="129" t="s">
        <v>116</v>
      </c>
      <c r="Q34" s="129"/>
      <c r="R34" s="63">
        <f>+R32+3</f>
        <v>44988</v>
      </c>
      <c r="S34" s="64" t="s">
        <v>164</v>
      </c>
      <c r="T34" s="59" t="s">
        <v>168</v>
      </c>
      <c r="U34" s="130" t="s">
        <v>170</v>
      </c>
      <c r="V34" s="130"/>
      <c r="W34" s="60"/>
      <c r="X34" s="60"/>
      <c r="Y34" s="60"/>
      <c r="Z34" s="61"/>
      <c r="AA34" s="84"/>
      <c r="AB34" s="119"/>
    </row>
    <row r="35" spans="1:28" s="16" customFormat="1" ht="40.5" customHeight="1" outlineLevel="1" x14ac:dyDescent="0.25">
      <c r="A35" s="111" t="s">
        <v>136</v>
      </c>
      <c r="B35" s="38" t="s">
        <v>92</v>
      </c>
      <c r="C35" s="32" t="s">
        <v>93</v>
      </c>
      <c r="D35" s="28" t="s">
        <v>98</v>
      </c>
      <c r="E35" s="25">
        <v>44963</v>
      </c>
      <c r="F35" s="25">
        <f>+E35+7</f>
        <v>44970</v>
      </c>
      <c r="G35" s="54" t="s">
        <v>17</v>
      </c>
      <c r="H35" s="29">
        <f>+F35+1</f>
        <v>44971</v>
      </c>
      <c r="I35" s="113" t="s">
        <v>17</v>
      </c>
      <c r="J35" s="29">
        <f>+H35+7</f>
        <v>44978</v>
      </c>
      <c r="K35" s="113" t="s">
        <v>17</v>
      </c>
      <c r="L35" s="25">
        <f>+J35+3</f>
        <v>44981</v>
      </c>
      <c r="M35" s="113" t="s">
        <v>39</v>
      </c>
      <c r="N35" s="24">
        <f>+L35+3</f>
        <v>44984</v>
      </c>
      <c r="O35" s="113">
        <v>0.45833333333333331</v>
      </c>
      <c r="P35" s="115" t="s">
        <v>94</v>
      </c>
      <c r="Q35" s="24">
        <v>44986</v>
      </c>
      <c r="R35" s="24">
        <v>45007</v>
      </c>
      <c r="S35" s="30" t="s">
        <v>28</v>
      </c>
      <c r="T35" s="34">
        <v>1102789.5900000001</v>
      </c>
      <c r="U35" s="36" t="s">
        <v>33</v>
      </c>
      <c r="V35" s="88">
        <f>T35</f>
        <v>1102789.5900000001</v>
      </c>
      <c r="W35" s="43"/>
      <c r="X35" s="43"/>
      <c r="Y35" s="43"/>
      <c r="Z35" s="55"/>
      <c r="AA35" s="87" t="s">
        <v>384</v>
      </c>
      <c r="AB35" s="117"/>
    </row>
    <row r="36" spans="1:28" s="16" customFormat="1" ht="50.25" customHeight="1" outlineLevel="1" x14ac:dyDescent="0.25">
      <c r="A36" s="112"/>
      <c r="B36" s="120" t="s">
        <v>331</v>
      </c>
      <c r="C36" s="131" t="s">
        <v>148</v>
      </c>
      <c r="D36" s="124" t="s">
        <v>18</v>
      </c>
      <c r="E36" s="124"/>
      <c r="F36" s="46" t="s">
        <v>330</v>
      </c>
      <c r="G36" s="65" t="s">
        <v>324</v>
      </c>
      <c r="H36" s="47" t="s">
        <v>35</v>
      </c>
      <c r="I36" s="114"/>
      <c r="J36" s="48" t="s">
        <v>65</v>
      </c>
      <c r="K36" s="114"/>
      <c r="L36" s="45" t="s">
        <v>24</v>
      </c>
      <c r="M36" s="114"/>
      <c r="N36" s="49" t="s">
        <v>26</v>
      </c>
      <c r="O36" s="114"/>
      <c r="P36" s="116"/>
      <c r="Q36" s="125" t="s">
        <v>159</v>
      </c>
      <c r="R36" s="126"/>
      <c r="S36" s="127"/>
      <c r="T36" s="50">
        <f>T35/1.16</f>
        <v>950680.6810344829</v>
      </c>
      <c r="U36" s="50"/>
      <c r="V36" s="51" t="s">
        <v>99</v>
      </c>
      <c r="W36" s="52"/>
      <c r="X36" s="52"/>
      <c r="Y36" s="52"/>
      <c r="Z36" s="53"/>
      <c r="AA36" s="83"/>
      <c r="AB36" s="118"/>
    </row>
    <row r="37" spans="1:28" s="44" customFormat="1" ht="54" customHeight="1" outlineLevel="1" thickBot="1" x14ac:dyDescent="0.3">
      <c r="A37" s="62" t="s">
        <v>137</v>
      </c>
      <c r="B37" s="121"/>
      <c r="C37" s="123"/>
      <c r="D37" s="128" t="s">
        <v>110</v>
      </c>
      <c r="E37" s="128"/>
      <c r="F37" s="56" t="s">
        <v>111</v>
      </c>
      <c r="G37" s="57" t="s">
        <v>113</v>
      </c>
      <c r="H37" s="58"/>
      <c r="I37" s="57"/>
      <c r="J37" s="57" t="s">
        <v>114</v>
      </c>
      <c r="K37" s="58"/>
      <c r="L37" s="57"/>
      <c r="M37" s="57" t="s">
        <v>115</v>
      </c>
      <c r="N37" s="58"/>
      <c r="O37" s="57"/>
      <c r="P37" s="129" t="s">
        <v>116</v>
      </c>
      <c r="Q37" s="129"/>
      <c r="R37" s="63">
        <f>+R35+2</f>
        <v>45009</v>
      </c>
      <c r="S37" s="64" t="s">
        <v>163</v>
      </c>
      <c r="T37" s="59" t="s">
        <v>169</v>
      </c>
      <c r="U37" s="130" t="s">
        <v>170</v>
      </c>
      <c r="V37" s="130"/>
      <c r="W37" s="60"/>
      <c r="X37" s="60"/>
      <c r="Y37" s="60"/>
      <c r="Z37" s="61"/>
      <c r="AA37" s="84"/>
      <c r="AB37" s="119"/>
    </row>
    <row r="38" spans="1:28" s="16" customFormat="1" ht="40.5" customHeight="1" outlineLevel="1" x14ac:dyDescent="0.25">
      <c r="A38" s="111" t="s">
        <v>138</v>
      </c>
      <c r="B38" s="38" t="s">
        <v>95</v>
      </c>
      <c r="C38" s="32" t="s">
        <v>96</v>
      </c>
      <c r="D38" s="28" t="s">
        <v>46</v>
      </c>
      <c r="E38" s="25">
        <v>44974</v>
      </c>
      <c r="F38" s="25">
        <f>+E38+7</f>
        <v>44981</v>
      </c>
      <c r="G38" s="54" t="s">
        <v>17</v>
      </c>
      <c r="H38" s="29">
        <f>+F38+3</f>
        <v>44984</v>
      </c>
      <c r="I38" s="113" t="s">
        <v>17</v>
      </c>
      <c r="J38" s="29">
        <f>+H38+7</f>
        <v>44991</v>
      </c>
      <c r="K38" s="113" t="s">
        <v>17</v>
      </c>
      <c r="L38" s="25">
        <f>+J38+3</f>
        <v>44994</v>
      </c>
      <c r="M38" s="113" t="s">
        <v>39</v>
      </c>
      <c r="N38" s="24">
        <f>+L38+4</f>
        <v>44998</v>
      </c>
      <c r="O38" s="113">
        <v>0.45833333333333331</v>
      </c>
      <c r="P38" s="115" t="s">
        <v>97</v>
      </c>
      <c r="Q38" s="24">
        <v>45000</v>
      </c>
      <c r="R38" s="24">
        <v>45046</v>
      </c>
      <c r="S38" s="30" t="s">
        <v>43</v>
      </c>
      <c r="T38" s="34">
        <v>1944958.08</v>
      </c>
      <c r="U38" s="36" t="s">
        <v>33</v>
      </c>
      <c r="V38" s="37">
        <v>750004.14</v>
      </c>
      <c r="W38" s="37">
        <v>749995.33</v>
      </c>
      <c r="X38" s="37">
        <f>T38-V38-W38</f>
        <v>444958.61</v>
      </c>
      <c r="Y38" s="43"/>
      <c r="Z38" s="55">
        <f>T38-V38-W38-X38</f>
        <v>0</v>
      </c>
      <c r="AA38" s="82"/>
      <c r="AB38" s="117"/>
    </row>
    <row r="39" spans="1:28" s="16" customFormat="1" ht="50.25" customHeight="1" outlineLevel="1" x14ac:dyDescent="0.25">
      <c r="A39" s="112"/>
      <c r="B39" s="120" t="s">
        <v>332</v>
      </c>
      <c r="C39" s="131" t="s">
        <v>212</v>
      </c>
      <c r="D39" s="124" t="s">
        <v>72</v>
      </c>
      <c r="E39" s="124"/>
      <c r="F39" s="46" t="s">
        <v>321</v>
      </c>
      <c r="G39" s="65" t="s">
        <v>276</v>
      </c>
      <c r="H39" s="47" t="s">
        <v>35</v>
      </c>
      <c r="I39" s="114"/>
      <c r="J39" s="48" t="s">
        <v>65</v>
      </c>
      <c r="K39" s="114"/>
      <c r="L39" s="45" t="s">
        <v>229</v>
      </c>
      <c r="M39" s="114"/>
      <c r="N39" s="49" t="s">
        <v>36</v>
      </c>
      <c r="O39" s="114"/>
      <c r="P39" s="116"/>
      <c r="Q39" s="125" t="s">
        <v>160</v>
      </c>
      <c r="R39" s="126"/>
      <c r="S39" s="127"/>
      <c r="T39" s="50">
        <f>T38/1.16</f>
        <v>1676688.0000000002</v>
      </c>
      <c r="U39" s="50">
        <v>0</v>
      </c>
      <c r="V39" s="51" t="s">
        <v>101</v>
      </c>
      <c r="W39" s="52" t="s">
        <v>171</v>
      </c>
      <c r="X39" s="52" t="s">
        <v>172</v>
      </c>
      <c r="Y39" s="52"/>
      <c r="Z39" s="53"/>
      <c r="AA39" s="83"/>
      <c r="AB39" s="118"/>
    </row>
    <row r="40" spans="1:28" s="44" customFormat="1" ht="54" customHeight="1" outlineLevel="1" thickBot="1" x14ac:dyDescent="0.3">
      <c r="A40" s="62" t="s">
        <v>139</v>
      </c>
      <c r="B40" s="121"/>
      <c r="C40" s="123"/>
      <c r="D40" s="128" t="s">
        <v>110</v>
      </c>
      <c r="E40" s="128"/>
      <c r="F40" s="56" t="s">
        <v>173</v>
      </c>
      <c r="G40" s="57" t="s">
        <v>113</v>
      </c>
      <c r="H40" s="58"/>
      <c r="I40" s="57"/>
      <c r="J40" s="57" t="s">
        <v>114</v>
      </c>
      <c r="K40" s="58"/>
      <c r="L40" s="57"/>
      <c r="M40" s="57" t="s">
        <v>115</v>
      </c>
      <c r="N40" s="58"/>
      <c r="O40" s="57"/>
      <c r="P40" s="129" t="s">
        <v>116</v>
      </c>
      <c r="Q40" s="129"/>
      <c r="R40" s="63">
        <f>+R38+2</f>
        <v>45048</v>
      </c>
      <c r="S40" s="64" t="s">
        <v>163</v>
      </c>
      <c r="T40" s="59" t="s">
        <v>168</v>
      </c>
      <c r="U40" s="130" t="s">
        <v>170</v>
      </c>
      <c r="V40" s="130"/>
      <c r="W40" s="60"/>
      <c r="X40" s="60"/>
      <c r="Y40" s="60"/>
      <c r="Z40" s="61"/>
      <c r="AA40" s="84"/>
      <c r="AB40" s="119"/>
    </row>
    <row r="41" spans="1:28" s="16" customFormat="1" ht="40.5" customHeight="1" outlineLevel="1" x14ac:dyDescent="0.25">
      <c r="A41" s="111" t="s">
        <v>140</v>
      </c>
      <c r="B41" s="38" t="s">
        <v>103</v>
      </c>
      <c r="C41" s="32" t="s">
        <v>104</v>
      </c>
      <c r="D41" s="28" t="s">
        <v>106</v>
      </c>
      <c r="E41" s="25">
        <v>44986</v>
      </c>
      <c r="F41" s="25">
        <f>+E41+7</f>
        <v>44993</v>
      </c>
      <c r="G41" s="54" t="s">
        <v>17</v>
      </c>
      <c r="H41" s="29">
        <f>+F41+3</f>
        <v>44996</v>
      </c>
      <c r="I41" s="113" t="s">
        <v>17</v>
      </c>
      <c r="J41" s="29">
        <f>+H41+7</f>
        <v>45003</v>
      </c>
      <c r="K41" s="113" t="s">
        <v>17</v>
      </c>
      <c r="L41" s="25">
        <f>+J41+3</f>
        <v>45006</v>
      </c>
      <c r="M41" s="113" t="s">
        <v>39</v>
      </c>
      <c r="N41" s="24">
        <f>+L41+6</f>
        <v>45012</v>
      </c>
      <c r="O41" s="113">
        <v>0.45833333333333331</v>
      </c>
      <c r="P41" s="115" t="s">
        <v>105</v>
      </c>
      <c r="Q41" s="24">
        <v>45017</v>
      </c>
      <c r="R41" s="24">
        <v>45092</v>
      </c>
      <c r="S41" s="30" t="s">
        <v>29</v>
      </c>
      <c r="T41" s="34">
        <v>2954751.41</v>
      </c>
      <c r="U41" s="66">
        <f>T41*0.3</f>
        <v>886425.42300000007</v>
      </c>
      <c r="V41" s="37">
        <v>793050.35</v>
      </c>
      <c r="W41" s="88">
        <v>844172.59</v>
      </c>
      <c r="X41" s="86">
        <f>T41-U41-V41-W41</f>
        <v>431103.04700000014</v>
      </c>
      <c r="Y41" s="43"/>
      <c r="Z41" s="55"/>
      <c r="AA41" s="82"/>
      <c r="AB41" s="117"/>
    </row>
    <row r="42" spans="1:28" s="16" customFormat="1" ht="50.25" customHeight="1" outlineLevel="1" x14ac:dyDescent="0.25">
      <c r="A42" s="112"/>
      <c r="B42" s="120" t="s">
        <v>333</v>
      </c>
      <c r="C42" s="131" t="s">
        <v>178</v>
      </c>
      <c r="D42" s="124" t="s">
        <v>72</v>
      </c>
      <c r="E42" s="124"/>
      <c r="F42" s="46" t="s">
        <v>323</v>
      </c>
      <c r="G42" s="65" t="s">
        <v>324</v>
      </c>
      <c r="H42" s="47" t="s">
        <v>35</v>
      </c>
      <c r="I42" s="114"/>
      <c r="J42" s="48" t="s">
        <v>65</v>
      </c>
      <c r="K42" s="114"/>
      <c r="L42" s="45" t="s">
        <v>229</v>
      </c>
      <c r="M42" s="114"/>
      <c r="N42" s="49" t="s">
        <v>36</v>
      </c>
      <c r="O42" s="114"/>
      <c r="P42" s="116"/>
      <c r="Q42" s="125" t="s">
        <v>161</v>
      </c>
      <c r="R42" s="126"/>
      <c r="S42" s="127"/>
      <c r="T42" s="50">
        <f>T41/1.16</f>
        <v>2547199.4913793108</v>
      </c>
      <c r="U42" s="50">
        <f>U41/1.16</f>
        <v>764159.84741379321</v>
      </c>
      <c r="V42" s="51" t="s">
        <v>100</v>
      </c>
      <c r="W42" s="52" t="s">
        <v>107</v>
      </c>
      <c r="X42" s="52" t="s">
        <v>108</v>
      </c>
      <c r="Y42" s="52"/>
      <c r="Z42" s="53"/>
      <c r="AA42" s="83"/>
      <c r="AB42" s="118"/>
    </row>
    <row r="43" spans="1:28" s="44" customFormat="1" ht="54" customHeight="1" outlineLevel="1" thickBot="1" x14ac:dyDescent="0.3">
      <c r="A43" s="62" t="s">
        <v>141</v>
      </c>
      <c r="B43" s="121"/>
      <c r="C43" s="123"/>
      <c r="D43" s="128" t="s">
        <v>110</v>
      </c>
      <c r="E43" s="128"/>
      <c r="F43" s="56" t="s">
        <v>111</v>
      </c>
      <c r="G43" s="57" t="s">
        <v>113</v>
      </c>
      <c r="H43" s="58"/>
      <c r="I43" s="57"/>
      <c r="J43" s="57" t="s">
        <v>114</v>
      </c>
      <c r="K43" s="58"/>
      <c r="L43" s="57"/>
      <c r="M43" s="57" t="s">
        <v>115</v>
      </c>
      <c r="N43" s="58"/>
      <c r="O43" s="57"/>
      <c r="P43" s="129" t="s">
        <v>116</v>
      </c>
      <c r="Q43" s="129"/>
      <c r="R43" s="63">
        <f>+R41+4</f>
        <v>45096</v>
      </c>
      <c r="S43" s="64" t="s">
        <v>163</v>
      </c>
      <c r="T43" s="59" t="s">
        <v>168</v>
      </c>
      <c r="U43" s="130" t="s">
        <v>170</v>
      </c>
      <c r="V43" s="130"/>
      <c r="W43" s="60"/>
      <c r="X43" s="60"/>
      <c r="Y43" s="60"/>
      <c r="Z43" s="61"/>
      <c r="AA43" s="84"/>
      <c r="AB43" s="119"/>
    </row>
    <row r="44" spans="1:28" s="16" customFormat="1" ht="40.5" customHeight="1" outlineLevel="1" x14ac:dyDescent="0.25">
      <c r="A44" s="111" t="s">
        <v>174</v>
      </c>
      <c r="B44" s="38" t="s">
        <v>176</v>
      </c>
      <c r="C44" s="32" t="s">
        <v>177</v>
      </c>
      <c r="D44" s="28" t="s">
        <v>76</v>
      </c>
      <c r="E44" s="25">
        <v>44986</v>
      </c>
      <c r="F44" s="25">
        <f>+E44+7</f>
        <v>44993</v>
      </c>
      <c r="G44" s="67" t="s">
        <v>181</v>
      </c>
      <c r="H44" s="29">
        <f>+F44+3</f>
        <v>44996</v>
      </c>
      <c r="I44" s="113" t="s">
        <v>181</v>
      </c>
      <c r="J44" s="29">
        <f>+H44+7</f>
        <v>45003</v>
      </c>
      <c r="K44" s="113" t="s">
        <v>38</v>
      </c>
      <c r="L44" s="25">
        <f>+J44+3</f>
        <v>45006</v>
      </c>
      <c r="M44" s="113" t="s">
        <v>181</v>
      </c>
      <c r="N44" s="24">
        <f>+L44+6</f>
        <v>45012</v>
      </c>
      <c r="O44" s="113">
        <v>0.5</v>
      </c>
      <c r="P44" s="115" t="s">
        <v>183</v>
      </c>
      <c r="Q44" s="24">
        <v>45017</v>
      </c>
      <c r="R44" s="24">
        <v>45046</v>
      </c>
      <c r="S44" s="30" t="s">
        <v>245</v>
      </c>
      <c r="T44" s="34">
        <v>1476358.91</v>
      </c>
      <c r="U44" s="66">
        <f>T44*0.3</f>
        <v>442907.67299999995</v>
      </c>
      <c r="V44" s="88">
        <f>T44-U44</f>
        <v>1033451.237</v>
      </c>
      <c r="W44" s="43"/>
      <c r="X44" s="43"/>
      <c r="Y44" s="43"/>
      <c r="Z44" s="55">
        <f>T44-U44-V44</f>
        <v>0</v>
      </c>
      <c r="AA44" s="90" t="s">
        <v>385</v>
      </c>
      <c r="AB44" s="117"/>
    </row>
    <row r="45" spans="1:28" s="16" customFormat="1" ht="50.25" customHeight="1" outlineLevel="1" x14ac:dyDescent="0.25">
      <c r="A45" s="112"/>
      <c r="B45" s="120" t="s">
        <v>334</v>
      </c>
      <c r="C45" s="131" t="s">
        <v>179</v>
      </c>
      <c r="D45" s="124" t="s">
        <v>72</v>
      </c>
      <c r="E45" s="124"/>
      <c r="F45" s="46" t="s">
        <v>323</v>
      </c>
      <c r="G45" s="65" t="s">
        <v>324</v>
      </c>
      <c r="H45" s="47" t="s">
        <v>35</v>
      </c>
      <c r="I45" s="114"/>
      <c r="J45" s="48" t="s">
        <v>200</v>
      </c>
      <c r="K45" s="114"/>
      <c r="L45" s="45" t="s">
        <v>229</v>
      </c>
      <c r="M45" s="114"/>
      <c r="N45" s="49" t="s">
        <v>182</v>
      </c>
      <c r="O45" s="114"/>
      <c r="P45" s="116"/>
      <c r="Q45" s="125" t="s">
        <v>185</v>
      </c>
      <c r="R45" s="126"/>
      <c r="S45" s="127"/>
      <c r="T45" s="50">
        <f>T44/1.16</f>
        <v>1272723.198275862</v>
      </c>
      <c r="U45" s="50">
        <f>U44/1.16</f>
        <v>381816.9594827586</v>
      </c>
      <c r="V45" s="51" t="s">
        <v>100</v>
      </c>
      <c r="W45" s="52"/>
      <c r="X45" s="52"/>
      <c r="Y45" s="52"/>
      <c r="Z45" s="53"/>
      <c r="AA45" s="83"/>
      <c r="AB45" s="118"/>
    </row>
    <row r="46" spans="1:28" s="44" customFormat="1" ht="54" customHeight="1" outlineLevel="1" thickBot="1" x14ac:dyDescent="0.3">
      <c r="A46" s="62" t="s">
        <v>175</v>
      </c>
      <c r="B46" s="121"/>
      <c r="C46" s="123"/>
      <c r="D46" s="128" t="s">
        <v>110</v>
      </c>
      <c r="E46" s="128"/>
      <c r="F46" s="56" t="s">
        <v>180</v>
      </c>
      <c r="G46" s="57" t="s">
        <v>113</v>
      </c>
      <c r="H46" s="58"/>
      <c r="I46" s="57"/>
      <c r="J46" s="57" t="s">
        <v>114</v>
      </c>
      <c r="K46" s="58"/>
      <c r="L46" s="57"/>
      <c r="M46" s="57" t="s">
        <v>115</v>
      </c>
      <c r="N46" s="58"/>
      <c r="O46" s="57"/>
      <c r="P46" s="129" t="s">
        <v>116</v>
      </c>
      <c r="Q46" s="129"/>
      <c r="R46" s="63">
        <f>+R44+5</f>
        <v>45051</v>
      </c>
      <c r="S46" s="64" t="s">
        <v>163</v>
      </c>
      <c r="T46" s="59" t="s">
        <v>168</v>
      </c>
      <c r="U46" s="130" t="s">
        <v>170</v>
      </c>
      <c r="V46" s="130"/>
      <c r="W46" s="60"/>
      <c r="X46" s="60"/>
      <c r="Y46" s="60"/>
      <c r="Z46" s="61"/>
      <c r="AA46" s="84"/>
      <c r="AB46" s="119"/>
    </row>
    <row r="47" spans="1:28" s="16" customFormat="1" ht="40.5" customHeight="1" outlineLevel="1" x14ac:dyDescent="0.25">
      <c r="A47" s="111" t="s">
        <v>186</v>
      </c>
      <c r="B47" s="38" t="s">
        <v>191</v>
      </c>
      <c r="C47" s="32" t="s">
        <v>192</v>
      </c>
      <c r="D47" s="28" t="s">
        <v>46</v>
      </c>
      <c r="E47" s="25">
        <v>44986</v>
      </c>
      <c r="F47" s="25">
        <f>+E47+8</f>
        <v>44994</v>
      </c>
      <c r="G47" s="68" t="s">
        <v>17</v>
      </c>
      <c r="H47" s="29">
        <f>+F47+4</f>
        <v>44998</v>
      </c>
      <c r="I47" s="113" t="s">
        <v>17</v>
      </c>
      <c r="J47" s="29">
        <f>+H47+7</f>
        <v>45005</v>
      </c>
      <c r="K47" s="113" t="s">
        <v>17</v>
      </c>
      <c r="L47" s="25">
        <f>+J47+2</f>
        <v>45007</v>
      </c>
      <c r="M47" s="113" t="s">
        <v>17</v>
      </c>
      <c r="N47" s="24">
        <f>+L47+6</f>
        <v>45013</v>
      </c>
      <c r="O47" s="113">
        <v>0.41666666666666669</v>
      </c>
      <c r="P47" s="115" t="s">
        <v>189</v>
      </c>
      <c r="Q47" s="24">
        <v>45017</v>
      </c>
      <c r="R47" s="24">
        <v>45061</v>
      </c>
      <c r="S47" s="30" t="s">
        <v>240</v>
      </c>
      <c r="T47" s="34">
        <v>2107202.48</v>
      </c>
      <c r="U47" s="66">
        <f>T47*0.3</f>
        <v>632160.74399999995</v>
      </c>
      <c r="V47" s="37">
        <v>545004.84</v>
      </c>
      <c r="W47" s="88">
        <v>497173.54</v>
      </c>
      <c r="X47" s="88">
        <v>432863.36</v>
      </c>
      <c r="Y47" s="43"/>
      <c r="Z47" s="55">
        <f>T47-U47-V47-W47-X47</f>
        <v>-3.9999998989515007E-3</v>
      </c>
      <c r="AA47" s="149" t="s">
        <v>402</v>
      </c>
      <c r="AB47" s="117"/>
    </row>
    <row r="48" spans="1:28" s="16" customFormat="1" ht="50.25" customHeight="1" outlineLevel="1" x14ac:dyDescent="0.25">
      <c r="A48" s="112"/>
      <c r="B48" s="120" t="s">
        <v>335</v>
      </c>
      <c r="C48" s="131" t="s">
        <v>188</v>
      </c>
      <c r="D48" s="124" t="s">
        <v>72</v>
      </c>
      <c r="E48" s="124"/>
      <c r="F48" s="46" t="s">
        <v>323</v>
      </c>
      <c r="G48" s="65" t="s">
        <v>324</v>
      </c>
      <c r="H48" s="47" t="s">
        <v>35</v>
      </c>
      <c r="I48" s="114"/>
      <c r="J48" s="48" t="s">
        <v>200</v>
      </c>
      <c r="K48" s="114"/>
      <c r="L48" s="45" t="s">
        <v>229</v>
      </c>
      <c r="M48" s="114"/>
      <c r="N48" s="49" t="s">
        <v>182</v>
      </c>
      <c r="O48" s="114"/>
      <c r="P48" s="116"/>
      <c r="Q48" s="125" t="s">
        <v>190</v>
      </c>
      <c r="R48" s="126"/>
      <c r="S48" s="127"/>
      <c r="T48" s="50">
        <f>T47/1.16</f>
        <v>1816553.8620689656</v>
      </c>
      <c r="U48" s="50">
        <f>U47/1.16</f>
        <v>544966.15862068965</v>
      </c>
      <c r="V48" s="51" t="s">
        <v>171</v>
      </c>
      <c r="W48" s="52" t="s">
        <v>386</v>
      </c>
      <c r="X48" s="52" t="s">
        <v>387</v>
      </c>
      <c r="Y48" s="52"/>
      <c r="Z48" s="53"/>
      <c r="AA48" s="150"/>
      <c r="AB48" s="118"/>
    </row>
    <row r="49" spans="1:28" s="44" customFormat="1" ht="54" customHeight="1" outlineLevel="1" thickBot="1" x14ac:dyDescent="0.3">
      <c r="A49" s="62" t="s">
        <v>187</v>
      </c>
      <c r="B49" s="121"/>
      <c r="C49" s="123"/>
      <c r="D49" s="128" t="s">
        <v>110</v>
      </c>
      <c r="E49" s="128"/>
      <c r="F49" s="56" t="s">
        <v>197</v>
      </c>
      <c r="G49" s="57" t="s">
        <v>113</v>
      </c>
      <c r="H49" s="58"/>
      <c r="I49" s="57"/>
      <c r="J49" s="57" t="s">
        <v>114</v>
      </c>
      <c r="K49" s="58"/>
      <c r="L49" s="57"/>
      <c r="M49" s="57" t="s">
        <v>115</v>
      </c>
      <c r="N49" s="58"/>
      <c r="O49" s="57"/>
      <c r="P49" s="129" t="s">
        <v>116</v>
      </c>
      <c r="Q49" s="129"/>
      <c r="R49" s="63">
        <f>+R47+5</f>
        <v>45066</v>
      </c>
      <c r="S49" s="64" t="s">
        <v>201</v>
      </c>
      <c r="T49" s="59" t="s">
        <v>168</v>
      </c>
      <c r="U49" s="130" t="s">
        <v>170</v>
      </c>
      <c r="V49" s="130"/>
      <c r="W49" s="60"/>
      <c r="X49" s="60"/>
      <c r="Y49" s="60"/>
      <c r="Z49" s="61"/>
      <c r="AA49" s="151"/>
      <c r="AB49" s="119"/>
    </row>
    <row r="50" spans="1:28" s="16" customFormat="1" ht="40.5" customHeight="1" outlineLevel="1" x14ac:dyDescent="0.25">
      <c r="A50" s="111" t="s">
        <v>196</v>
      </c>
      <c r="B50" s="38" t="s">
        <v>193</v>
      </c>
      <c r="C50" s="32" t="s">
        <v>194</v>
      </c>
      <c r="D50" s="28" t="s">
        <v>76</v>
      </c>
      <c r="E50" s="25">
        <v>44987</v>
      </c>
      <c r="F50" s="25">
        <f>+E50+7</f>
        <v>44994</v>
      </c>
      <c r="G50" s="68" t="s">
        <v>38</v>
      </c>
      <c r="H50" s="29">
        <f>+F50+4</f>
        <v>44998</v>
      </c>
      <c r="I50" s="113" t="s">
        <v>38</v>
      </c>
      <c r="J50" s="29">
        <f>+H50+8</f>
        <v>45006</v>
      </c>
      <c r="K50" s="113" t="s">
        <v>199</v>
      </c>
      <c r="L50" s="25">
        <f>+J50+2</f>
        <v>45008</v>
      </c>
      <c r="M50" s="113" t="s">
        <v>17</v>
      </c>
      <c r="N50" s="24">
        <f>+L50+6</f>
        <v>45014</v>
      </c>
      <c r="O50" s="113">
        <v>0.41666666666666669</v>
      </c>
      <c r="P50" s="115" t="s">
        <v>195</v>
      </c>
      <c r="Q50" s="24">
        <v>45017</v>
      </c>
      <c r="R50" s="24">
        <v>45077</v>
      </c>
      <c r="S50" s="30" t="s">
        <v>184</v>
      </c>
      <c r="T50" s="34">
        <v>1521861.11</v>
      </c>
      <c r="U50" s="66">
        <f>T50*0.3</f>
        <v>456558.33300000004</v>
      </c>
      <c r="V50" s="37">
        <v>788600.69</v>
      </c>
      <c r="W50" s="88">
        <f>T50-U50-V50</f>
        <v>276702.08700000006</v>
      </c>
      <c r="X50" s="43"/>
      <c r="Y50" s="43"/>
      <c r="Z50" s="55"/>
      <c r="AA50" s="90" t="s">
        <v>388</v>
      </c>
      <c r="AB50" s="117"/>
    </row>
    <row r="51" spans="1:28" s="16" customFormat="1" ht="50.25" customHeight="1" outlineLevel="1" x14ac:dyDescent="0.25">
      <c r="A51" s="112"/>
      <c r="B51" s="120" t="s">
        <v>336</v>
      </c>
      <c r="C51" s="131" t="s">
        <v>179</v>
      </c>
      <c r="D51" s="124" t="s">
        <v>72</v>
      </c>
      <c r="E51" s="124"/>
      <c r="F51" s="46" t="s">
        <v>323</v>
      </c>
      <c r="G51" s="65" t="s">
        <v>324</v>
      </c>
      <c r="H51" s="47" t="s">
        <v>35</v>
      </c>
      <c r="I51" s="114"/>
      <c r="J51" s="48" t="s">
        <v>200</v>
      </c>
      <c r="K51" s="114"/>
      <c r="L51" s="45" t="s">
        <v>229</v>
      </c>
      <c r="M51" s="114"/>
      <c r="N51" s="49" t="s">
        <v>182</v>
      </c>
      <c r="O51" s="114"/>
      <c r="P51" s="116"/>
      <c r="Q51" s="125" t="s">
        <v>190</v>
      </c>
      <c r="R51" s="126"/>
      <c r="S51" s="127"/>
      <c r="T51" s="50">
        <f>T50/1.16</f>
        <v>1311949.2327586208</v>
      </c>
      <c r="U51" s="50">
        <f>U50/1.16</f>
        <v>393584.76982758625</v>
      </c>
      <c r="V51" s="51" t="s">
        <v>100</v>
      </c>
      <c r="W51" s="52" t="s">
        <v>107</v>
      </c>
      <c r="X51" s="52"/>
      <c r="Y51" s="52"/>
      <c r="Z51" s="53"/>
      <c r="AA51" s="83"/>
      <c r="AB51" s="118"/>
    </row>
    <row r="52" spans="1:28" s="44" customFormat="1" ht="54" customHeight="1" outlineLevel="1" thickBot="1" x14ac:dyDescent="0.3">
      <c r="A52" s="62" t="s">
        <v>203</v>
      </c>
      <c r="B52" s="121"/>
      <c r="C52" s="123"/>
      <c r="D52" s="128" t="s">
        <v>110</v>
      </c>
      <c r="E52" s="128"/>
      <c r="F52" s="56" t="s">
        <v>198</v>
      </c>
      <c r="G52" s="57" t="s">
        <v>113</v>
      </c>
      <c r="H52" s="58"/>
      <c r="I52" s="57"/>
      <c r="J52" s="57" t="s">
        <v>114</v>
      </c>
      <c r="K52" s="58"/>
      <c r="L52" s="57"/>
      <c r="M52" s="57" t="s">
        <v>115</v>
      </c>
      <c r="N52" s="58"/>
      <c r="O52" s="57"/>
      <c r="P52" s="129" t="s">
        <v>116</v>
      </c>
      <c r="Q52" s="129"/>
      <c r="R52" s="63">
        <f>+R50+5</f>
        <v>45082</v>
      </c>
      <c r="S52" s="64" t="s">
        <v>202</v>
      </c>
      <c r="T52" s="59" t="s">
        <v>168</v>
      </c>
      <c r="U52" s="130" t="s">
        <v>170</v>
      </c>
      <c r="V52" s="130"/>
      <c r="W52" s="60"/>
      <c r="X52" s="60"/>
      <c r="Y52" s="60"/>
      <c r="Z52" s="61"/>
      <c r="AA52" s="84"/>
      <c r="AB52" s="119"/>
    </row>
    <row r="53" spans="1:28" s="16" customFormat="1" ht="40.5" customHeight="1" outlineLevel="1" x14ac:dyDescent="0.25">
      <c r="A53" s="111" t="s">
        <v>207</v>
      </c>
      <c r="B53" s="38" t="s">
        <v>204</v>
      </c>
      <c r="C53" s="32" t="s">
        <v>205</v>
      </c>
      <c r="D53" s="28" t="s">
        <v>208</v>
      </c>
      <c r="E53" s="25">
        <v>44989</v>
      </c>
      <c r="F53" s="25">
        <f>+E53+6</f>
        <v>44995</v>
      </c>
      <c r="G53" s="69" t="s">
        <v>17</v>
      </c>
      <c r="H53" s="29">
        <f>+F53+3</f>
        <v>44998</v>
      </c>
      <c r="I53" s="113" t="s">
        <v>215</v>
      </c>
      <c r="J53" s="29">
        <f>+H53+9</f>
        <v>45007</v>
      </c>
      <c r="K53" s="113" t="s">
        <v>216</v>
      </c>
      <c r="L53" s="25">
        <f>+J53+2</f>
        <v>45009</v>
      </c>
      <c r="M53" s="113" t="s">
        <v>17</v>
      </c>
      <c r="N53" s="24">
        <f>+L53+5</f>
        <v>45014</v>
      </c>
      <c r="O53" s="113">
        <v>0.41666666666666669</v>
      </c>
      <c r="P53" s="115" t="s">
        <v>217</v>
      </c>
      <c r="Q53" s="24">
        <v>45017</v>
      </c>
      <c r="R53" s="24">
        <v>45031</v>
      </c>
      <c r="S53" s="30" t="s">
        <v>19</v>
      </c>
      <c r="T53" s="34">
        <v>1152460.3700000001</v>
      </c>
      <c r="U53" s="66" t="s">
        <v>33</v>
      </c>
      <c r="V53" s="88">
        <f>T53</f>
        <v>1152460.3700000001</v>
      </c>
      <c r="W53" s="43"/>
      <c r="X53" s="43"/>
      <c r="Y53" s="43"/>
      <c r="Z53" s="55"/>
      <c r="AA53" s="90" t="s">
        <v>389</v>
      </c>
      <c r="AB53" s="117"/>
    </row>
    <row r="54" spans="1:28" s="16" customFormat="1" ht="50.25" customHeight="1" outlineLevel="1" x14ac:dyDescent="0.25">
      <c r="A54" s="112"/>
      <c r="B54" s="120" t="s">
        <v>112</v>
      </c>
      <c r="C54" s="131" t="s">
        <v>179</v>
      </c>
      <c r="D54" s="124" t="s">
        <v>18</v>
      </c>
      <c r="E54" s="124"/>
      <c r="F54" s="46"/>
      <c r="G54" s="65" t="s">
        <v>162</v>
      </c>
      <c r="H54" s="47" t="s">
        <v>35</v>
      </c>
      <c r="I54" s="114"/>
      <c r="J54" s="48" t="s">
        <v>200</v>
      </c>
      <c r="K54" s="114"/>
      <c r="L54" s="45" t="s">
        <v>24</v>
      </c>
      <c r="M54" s="114"/>
      <c r="N54" s="49" t="s">
        <v>182</v>
      </c>
      <c r="O54" s="114"/>
      <c r="P54" s="116"/>
      <c r="Q54" s="125" t="s">
        <v>218</v>
      </c>
      <c r="R54" s="126"/>
      <c r="S54" s="127"/>
      <c r="T54" s="50">
        <f>T53/1.16</f>
        <v>993500.31896551745</v>
      </c>
      <c r="U54" s="50"/>
      <c r="V54" s="51" t="s">
        <v>171</v>
      </c>
      <c r="W54" s="52"/>
      <c r="X54" s="52"/>
      <c r="Y54" s="52"/>
      <c r="Z54" s="53"/>
      <c r="AA54" s="83"/>
      <c r="AB54" s="118"/>
    </row>
    <row r="55" spans="1:28" s="44" customFormat="1" ht="54" customHeight="1" outlineLevel="1" thickBot="1" x14ac:dyDescent="0.3">
      <c r="A55" s="62" t="s">
        <v>206</v>
      </c>
      <c r="B55" s="121"/>
      <c r="C55" s="123"/>
      <c r="D55" s="128" t="s">
        <v>110</v>
      </c>
      <c r="E55" s="128"/>
      <c r="F55" s="56" t="s">
        <v>283</v>
      </c>
      <c r="G55" s="57" t="s">
        <v>113</v>
      </c>
      <c r="H55" s="58"/>
      <c r="I55" s="57"/>
      <c r="J55" s="57" t="s">
        <v>114</v>
      </c>
      <c r="K55" s="58"/>
      <c r="L55" s="57"/>
      <c r="M55" s="57" t="s">
        <v>115</v>
      </c>
      <c r="N55" s="58"/>
      <c r="O55" s="57"/>
      <c r="P55" s="129" t="s">
        <v>116</v>
      </c>
      <c r="Q55" s="129"/>
      <c r="R55" s="63">
        <f>+R53+5</f>
        <v>45036</v>
      </c>
      <c r="S55" s="64" t="s">
        <v>202</v>
      </c>
      <c r="T55" s="59" t="s">
        <v>168</v>
      </c>
      <c r="U55" s="130" t="s">
        <v>170</v>
      </c>
      <c r="V55" s="130"/>
      <c r="W55" s="60"/>
      <c r="X55" s="60"/>
      <c r="Y55" s="60"/>
      <c r="Z55" s="61"/>
      <c r="AA55" s="84"/>
      <c r="AB55" s="119"/>
    </row>
    <row r="56" spans="1:28" s="16" customFormat="1" ht="40.5" customHeight="1" outlineLevel="1" x14ac:dyDescent="0.25">
      <c r="A56" s="111" t="s">
        <v>226</v>
      </c>
      <c r="B56" s="38" t="s">
        <v>219</v>
      </c>
      <c r="C56" s="32" t="s">
        <v>220</v>
      </c>
      <c r="D56" s="28" t="s">
        <v>344</v>
      </c>
      <c r="E56" s="25">
        <v>44989</v>
      </c>
      <c r="F56" s="25">
        <f>+E56+6</f>
        <v>44995</v>
      </c>
      <c r="G56" s="69" t="s">
        <v>181</v>
      </c>
      <c r="H56" s="29">
        <f>+F56+4</f>
        <v>44999</v>
      </c>
      <c r="I56" s="113" t="s">
        <v>17</v>
      </c>
      <c r="J56" s="29">
        <f>+H56+9</f>
        <v>45008</v>
      </c>
      <c r="K56" s="113" t="s">
        <v>38</v>
      </c>
      <c r="L56" s="25">
        <f>+J56+2</f>
        <v>45010</v>
      </c>
      <c r="M56" s="113" t="s">
        <v>17</v>
      </c>
      <c r="N56" s="24">
        <f>+L56+4</f>
        <v>45014</v>
      </c>
      <c r="O56" s="113">
        <v>0.41666666666666669</v>
      </c>
      <c r="P56" s="115" t="s">
        <v>221</v>
      </c>
      <c r="Q56" s="24">
        <v>45017</v>
      </c>
      <c r="R56" s="24">
        <v>45031</v>
      </c>
      <c r="S56" s="30" t="s">
        <v>19</v>
      </c>
      <c r="T56" s="34">
        <v>754900.78</v>
      </c>
      <c r="U56" s="66" t="s">
        <v>33</v>
      </c>
      <c r="V56" s="37">
        <f>T56</f>
        <v>754900.78</v>
      </c>
      <c r="W56" s="43"/>
      <c r="X56" s="43"/>
      <c r="Y56" s="43"/>
      <c r="Z56" s="55"/>
      <c r="AA56" s="90" t="s">
        <v>389</v>
      </c>
      <c r="AB56" s="117"/>
    </row>
    <row r="57" spans="1:28" s="16" customFormat="1" ht="81" customHeight="1" outlineLevel="1" x14ac:dyDescent="0.25">
      <c r="A57" s="112"/>
      <c r="B57" s="120" t="s">
        <v>337</v>
      </c>
      <c r="C57" s="131" t="s">
        <v>209</v>
      </c>
      <c r="D57" s="124" t="s">
        <v>18</v>
      </c>
      <c r="E57" s="124"/>
      <c r="F57" s="46" t="s">
        <v>321</v>
      </c>
      <c r="G57" s="65" t="s">
        <v>276</v>
      </c>
      <c r="H57" s="47" t="s">
        <v>35</v>
      </c>
      <c r="I57" s="114"/>
      <c r="J57" s="48" t="s">
        <v>200</v>
      </c>
      <c r="K57" s="114"/>
      <c r="L57" s="45" t="s">
        <v>24</v>
      </c>
      <c r="M57" s="114"/>
      <c r="N57" s="49" t="s">
        <v>224</v>
      </c>
      <c r="O57" s="114"/>
      <c r="P57" s="116"/>
      <c r="Q57" s="125" t="s">
        <v>225</v>
      </c>
      <c r="R57" s="126"/>
      <c r="S57" s="127"/>
      <c r="T57" s="50">
        <f>T56/1.16</f>
        <v>650776.53448275873</v>
      </c>
      <c r="U57" s="50"/>
      <c r="V57" s="51" t="s">
        <v>171</v>
      </c>
      <c r="W57" s="52"/>
      <c r="X57" s="52"/>
      <c r="Y57" s="52"/>
      <c r="Z57" s="53"/>
      <c r="AA57" s="83"/>
      <c r="AB57" s="118"/>
    </row>
    <row r="58" spans="1:28" s="44" customFormat="1" ht="54" customHeight="1" outlineLevel="1" thickBot="1" x14ac:dyDescent="0.3">
      <c r="A58" s="62" t="s">
        <v>222</v>
      </c>
      <c r="B58" s="121"/>
      <c r="C58" s="123"/>
      <c r="D58" s="128" t="s">
        <v>110</v>
      </c>
      <c r="E58" s="128"/>
      <c r="F58" s="56" t="s">
        <v>284</v>
      </c>
      <c r="G58" s="57" t="s">
        <v>113</v>
      </c>
      <c r="H58" s="58"/>
      <c r="I58" s="57"/>
      <c r="J58" s="57" t="s">
        <v>114</v>
      </c>
      <c r="K58" s="58"/>
      <c r="L58" s="57"/>
      <c r="M58" s="57" t="s">
        <v>115</v>
      </c>
      <c r="N58" s="58"/>
      <c r="O58" s="57"/>
      <c r="P58" s="129"/>
      <c r="Q58" s="129"/>
      <c r="R58" s="63">
        <f>+R56+5</f>
        <v>45036</v>
      </c>
      <c r="S58" s="64" t="s">
        <v>202</v>
      </c>
      <c r="T58" s="59" t="s">
        <v>168</v>
      </c>
      <c r="U58" s="130" t="s">
        <v>170</v>
      </c>
      <c r="V58" s="130"/>
      <c r="W58" s="60"/>
      <c r="X58" s="60"/>
      <c r="Y58" s="60"/>
      <c r="Z58" s="61"/>
      <c r="AA58" s="84"/>
      <c r="AB58" s="119"/>
    </row>
    <row r="59" spans="1:28" s="16" customFormat="1" ht="40.5" customHeight="1" outlineLevel="1" x14ac:dyDescent="0.25">
      <c r="A59" s="152" t="s">
        <v>246</v>
      </c>
      <c r="B59" s="38" t="s">
        <v>230</v>
      </c>
      <c r="C59" s="32" t="s">
        <v>231</v>
      </c>
      <c r="D59" s="28" t="s">
        <v>223</v>
      </c>
      <c r="E59" s="25">
        <v>44989</v>
      </c>
      <c r="F59" s="25">
        <f>+E59+6</f>
        <v>44995</v>
      </c>
      <c r="G59" s="70" t="s">
        <v>215</v>
      </c>
      <c r="H59" s="29">
        <f>+F59+4</f>
        <v>44999</v>
      </c>
      <c r="I59" s="113" t="s">
        <v>20</v>
      </c>
      <c r="J59" s="29">
        <f>+H59+9</f>
        <v>45008</v>
      </c>
      <c r="K59" s="113" t="s">
        <v>38</v>
      </c>
      <c r="L59" s="25">
        <f>+J59+2</f>
        <v>45010</v>
      </c>
      <c r="M59" s="113" t="s">
        <v>20</v>
      </c>
      <c r="N59" s="24">
        <f>+L59+4</f>
        <v>45014</v>
      </c>
      <c r="O59" s="113">
        <v>0.41666666666666669</v>
      </c>
      <c r="P59" s="115" t="s">
        <v>232</v>
      </c>
      <c r="Q59" s="24">
        <v>45017</v>
      </c>
      <c r="R59" s="24">
        <v>45039</v>
      </c>
      <c r="S59" s="30" t="s">
        <v>259</v>
      </c>
      <c r="T59" s="34">
        <v>650300.43999999994</v>
      </c>
      <c r="U59" s="66" t="s">
        <v>33</v>
      </c>
      <c r="V59" s="37">
        <f>T59</f>
        <v>650300.43999999994</v>
      </c>
      <c r="W59" s="43"/>
      <c r="X59" s="43"/>
      <c r="Y59" s="43"/>
      <c r="Z59" s="55"/>
      <c r="AA59" s="82"/>
      <c r="AB59" s="117"/>
    </row>
    <row r="60" spans="1:28" s="16" customFormat="1" ht="81" customHeight="1" outlineLevel="1" x14ac:dyDescent="0.25">
      <c r="A60" s="153"/>
      <c r="B60" s="120" t="s">
        <v>112</v>
      </c>
      <c r="C60" s="131" t="s">
        <v>209</v>
      </c>
      <c r="D60" s="124" t="s">
        <v>18</v>
      </c>
      <c r="E60" s="124"/>
      <c r="F60" s="46"/>
      <c r="G60" s="65" t="s">
        <v>162</v>
      </c>
      <c r="H60" s="47" t="s">
        <v>35</v>
      </c>
      <c r="I60" s="114"/>
      <c r="J60" s="48" t="s">
        <v>200</v>
      </c>
      <c r="K60" s="114"/>
      <c r="L60" s="45" t="s">
        <v>24</v>
      </c>
      <c r="M60" s="114"/>
      <c r="N60" s="49" t="s">
        <v>224</v>
      </c>
      <c r="O60" s="114"/>
      <c r="P60" s="116"/>
      <c r="Q60" s="125" t="s">
        <v>225</v>
      </c>
      <c r="R60" s="126"/>
      <c r="S60" s="127"/>
      <c r="T60" s="50">
        <f>T59/1.16</f>
        <v>560603.82758620684</v>
      </c>
      <c r="U60" s="50"/>
      <c r="V60" s="51" t="s">
        <v>171</v>
      </c>
      <c r="W60" s="52"/>
      <c r="X60" s="52"/>
      <c r="Y60" s="52"/>
      <c r="Z60" s="53"/>
      <c r="AA60" s="83"/>
      <c r="AB60" s="118"/>
    </row>
    <row r="61" spans="1:28" s="44" customFormat="1" ht="54" customHeight="1" outlineLevel="1" thickBot="1" x14ac:dyDescent="0.3">
      <c r="A61" s="62" t="s">
        <v>247</v>
      </c>
      <c r="B61" s="121"/>
      <c r="C61" s="123"/>
      <c r="D61" s="128" t="s">
        <v>110</v>
      </c>
      <c r="E61" s="128"/>
      <c r="F61" s="56" t="s">
        <v>285</v>
      </c>
      <c r="G61" s="57" t="s">
        <v>113</v>
      </c>
      <c r="H61" s="58"/>
      <c r="I61" s="57"/>
      <c r="J61" s="57" t="s">
        <v>114</v>
      </c>
      <c r="K61" s="58"/>
      <c r="L61" s="57"/>
      <c r="M61" s="57" t="s">
        <v>115</v>
      </c>
      <c r="N61" s="58"/>
      <c r="O61" s="57"/>
      <c r="P61" s="129"/>
      <c r="Q61" s="129"/>
      <c r="R61" s="63">
        <f>+R59+5</f>
        <v>45044</v>
      </c>
      <c r="S61" s="64" t="s">
        <v>202</v>
      </c>
      <c r="T61" s="59" t="s">
        <v>168</v>
      </c>
      <c r="U61" s="130" t="s">
        <v>170</v>
      </c>
      <c r="V61" s="130"/>
      <c r="W61" s="60"/>
      <c r="X61" s="60"/>
      <c r="Y61" s="60"/>
      <c r="Z61" s="61"/>
      <c r="AA61" s="84"/>
      <c r="AB61" s="119"/>
    </row>
    <row r="62" spans="1:28" s="16" customFormat="1" ht="40.5" customHeight="1" outlineLevel="1" x14ac:dyDescent="0.25">
      <c r="A62" s="152" t="s">
        <v>248</v>
      </c>
      <c r="B62" s="38" t="s">
        <v>235</v>
      </c>
      <c r="C62" s="32" t="s">
        <v>233</v>
      </c>
      <c r="D62" s="28" t="s">
        <v>344</v>
      </c>
      <c r="E62" s="25">
        <v>44989</v>
      </c>
      <c r="F62" s="25">
        <f>+E62+7</f>
        <v>44996</v>
      </c>
      <c r="G62" s="70" t="s">
        <v>42</v>
      </c>
      <c r="H62" s="29">
        <f>+F62+4</f>
        <v>45000</v>
      </c>
      <c r="I62" s="113" t="s">
        <v>236</v>
      </c>
      <c r="J62" s="29">
        <f>+H62+9</f>
        <v>45009</v>
      </c>
      <c r="K62" s="113" t="s">
        <v>38</v>
      </c>
      <c r="L62" s="25">
        <f>+J62+3</f>
        <v>45012</v>
      </c>
      <c r="M62" s="113" t="s">
        <v>40</v>
      </c>
      <c r="N62" s="24">
        <f>+L62+3</f>
        <v>45015</v>
      </c>
      <c r="O62" s="113">
        <v>0.41666666666666669</v>
      </c>
      <c r="P62" s="115" t="s">
        <v>234</v>
      </c>
      <c r="Q62" s="24">
        <v>45017</v>
      </c>
      <c r="R62" s="24">
        <v>45044</v>
      </c>
      <c r="S62" s="30" t="s">
        <v>45</v>
      </c>
      <c r="T62" s="34">
        <v>661510.6</v>
      </c>
      <c r="U62" s="66" t="s">
        <v>33</v>
      </c>
      <c r="V62" s="37">
        <f>T62</f>
        <v>661510.6</v>
      </c>
      <c r="W62" s="43"/>
      <c r="X62" s="43"/>
      <c r="Y62" s="43"/>
      <c r="Z62" s="55"/>
      <c r="AA62" s="82"/>
      <c r="AB62" s="117"/>
    </row>
    <row r="63" spans="1:28" s="16" customFormat="1" ht="81" customHeight="1" outlineLevel="1" x14ac:dyDescent="0.25">
      <c r="A63" s="153"/>
      <c r="B63" s="120" t="s">
        <v>338</v>
      </c>
      <c r="C63" s="131" t="s">
        <v>210</v>
      </c>
      <c r="D63" s="124" t="s">
        <v>18</v>
      </c>
      <c r="E63" s="124"/>
      <c r="F63" s="46" t="s">
        <v>323</v>
      </c>
      <c r="G63" s="65" t="s">
        <v>324</v>
      </c>
      <c r="H63" s="47" t="s">
        <v>35</v>
      </c>
      <c r="I63" s="114"/>
      <c r="J63" s="48" t="s">
        <v>200</v>
      </c>
      <c r="K63" s="114"/>
      <c r="L63" s="45" t="s">
        <v>24</v>
      </c>
      <c r="M63" s="114"/>
      <c r="N63" s="49" t="s">
        <v>224</v>
      </c>
      <c r="O63" s="114"/>
      <c r="P63" s="116"/>
      <c r="Q63" s="125" t="s">
        <v>225</v>
      </c>
      <c r="R63" s="126"/>
      <c r="S63" s="127"/>
      <c r="T63" s="50">
        <f>T62/1.16</f>
        <v>570267.75862068962</v>
      </c>
      <c r="U63" s="50"/>
      <c r="V63" s="51" t="s">
        <v>171</v>
      </c>
      <c r="W63" s="52"/>
      <c r="X63" s="52"/>
      <c r="Y63" s="52"/>
      <c r="Z63" s="53"/>
      <c r="AA63" s="83"/>
      <c r="AB63" s="118"/>
    </row>
    <row r="64" spans="1:28" s="44" customFormat="1" ht="54" customHeight="1" outlineLevel="1" thickBot="1" x14ac:dyDescent="0.3">
      <c r="A64" s="62" t="s">
        <v>249</v>
      </c>
      <c r="B64" s="121"/>
      <c r="C64" s="123"/>
      <c r="D64" s="128" t="s">
        <v>110</v>
      </c>
      <c r="E64" s="128"/>
      <c r="F64" s="56" t="s">
        <v>286</v>
      </c>
      <c r="G64" s="57" t="s">
        <v>113</v>
      </c>
      <c r="H64" s="58"/>
      <c r="I64" s="57"/>
      <c r="J64" s="57" t="s">
        <v>114</v>
      </c>
      <c r="K64" s="58"/>
      <c r="L64" s="57"/>
      <c r="M64" s="57" t="s">
        <v>115</v>
      </c>
      <c r="N64" s="58"/>
      <c r="O64" s="57"/>
      <c r="P64" s="129"/>
      <c r="Q64" s="129"/>
      <c r="R64" s="63">
        <f>+R62+5</f>
        <v>45049</v>
      </c>
      <c r="S64" s="64" t="s">
        <v>202</v>
      </c>
      <c r="T64" s="59" t="s">
        <v>168</v>
      </c>
      <c r="U64" s="130" t="s">
        <v>170</v>
      </c>
      <c r="V64" s="130"/>
      <c r="W64" s="60"/>
      <c r="X64" s="60"/>
      <c r="Y64" s="60"/>
      <c r="Z64" s="61"/>
      <c r="AA64" s="84"/>
      <c r="AB64" s="119"/>
    </row>
    <row r="65" spans="1:28" s="16" customFormat="1" ht="40.5" customHeight="1" outlineLevel="1" x14ac:dyDescent="0.25">
      <c r="A65" s="111" t="s">
        <v>244</v>
      </c>
      <c r="B65" s="38" t="s">
        <v>237</v>
      </c>
      <c r="C65" s="32" t="s">
        <v>238</v>
      </c>
      <c r="D65" s="28" t="s">
        <v>269</v>
      </c>
      <c r="E65" s="25">
        <v>44993</v>
      </c>
      <c r="F65" s="25">
        <f>+E65+6</f>
        <v>44999</v>
      </c>
      <c r="G65" s="70" t="s">
        <v>42</v>
      </c>
      <c r="H65" s="29">
        <f>+F65+2</f>
        <v>45001</v>
      </c>
      <c r="I65" s="113" t="s">
        <v>17</v>
      </c>
      <c r="J65" s="29">
        <f>+H65+11</f>
        <v>45012</v>
      </c>
      <c r="K65" s="113" t="s">
        <v>215</v>
      </c>
      <c r="L65" s="25">
        <f>+J65+7</f>
        <v>45019</v>
      </c>
      <c r="M65" s="113" t="s">
        <v>17</v>
      </c>
      <c r="N65" s="24">
        <f>+L65+3</f>
        <v>45022</v>
      </c>
      <c r="O65" s="113">
        <v>0.41666666666666669</v>
      </c>
      <c r="P65" s="115" t="s">
        <v>239</v>
      </c>
      <c r="Q65" s="24">
        <v>45033</v>
      </c>
      <c r="R65" s="24">
        <v>45107</v>
      </c>
      <c r="S65" s="30" t="s">
        <v>407</v>
      </c>
      <c r="T65" s="34">
        <v>1695340.66</v>
      </c>
      <c r="U65" s="66">
        <f>T65*0.3</f>
        <v>508602.19799999997</v>
      </c>
      <c r="V65" s="88">
        <v>680443.76</v>
      </c>
      <c r="W65" s="43">
        <f>T65-U65-V65</f>
        <v>506294.70199999982</v>
      </c>
      <c r="X65" s="43"/>
      <c r="Y65" s="43"/>
      <c r="Z65" s="55"/>
      <c r="AA65" s="82" t="s">
        <v>390</v>
      </c>
      <c r="AB65" s="117"/>
    </row>
    <row r="66" spans="1:28" s="16" customFormat="1" ht="81" customHeight="1" outlineLevel="1" x14ac:dyDescent="0.25">
      <c r="A66" s="112"/>
      <c r="B66" s="120" t="s">
        <v>339</v>
      </c>
      <c r="C66" s="131" t="s">
        <v>188</v>
      </c>
      <c r="D66" s="124" t="s">
        <v>72</v>
      </c>
      <c r="E66" s="124"/>
      <c r="F66" s="46" t="s">
        <v>340</v>
      </c>
      <c r="G66" s="65" t="s">
        <v>324</v>
      </c>
      <c r="H66" s="47" t="s">
        <v>35</v>
      </c>
      <c r="I66" s="114"/>
      <c r="J66" s="48" t="s">
        <v>200</v>
      </c>
      <c r="K66" s="114"/>
      <c r="L66" s="45" t="s">
        <v>229</v>
      </c>
      <c r="M66" s="114"/>
      <c r="N66" s="49" t="s">
        <v>243</v>
      </c>
      <c r="O66" s="114"/>
      <c r="P66" s="116"/>
      <c r="Q66" s="125" t="s">
        <v>242</v>
      </c>
      <c r="R66" s="126"/>
      <c r="S66" s="127"/>
      <c r="T66" s="50">
        <f>T65/1.16</f>
        <v>1461500.5689655172</v>
      </c>
      <c r="U66" s="50">
        <f>U65/1.16</f>
        <v>438450.17068965518</v>
      </c>
      <c r="V66" s="51" t="s">
        <v>419</v>
      </c>
      <c r="W66" s="52" t="s">
        <v>522</v>
      </c>
      <c r="X66" s="52"/>
      <c r="Y66" s="52"/>
      <c r="Z66" s="53"/>
      <c r="AA66" s="83"/>
      <c r="AB66" s="118"/>
    </row>
    <row r="67" spans="1:28" s="44" customFormat="1" ht="54" customHeight="1" outlineLevel="1" thickBot="1" x14ac:dyDescent="0.3">
      <c r="A67" s="62" t="s">
        <v>241</v>
      </c>
      <c r="B67" s="121"/>
      <c r="C67" s="123"/>
      <c r="D67" s="128" t="s">
        <v>110</v>
      </c>
      <c r="E67" s="128"/>
      <c r="F67" s="56" t="s">
        <v>287</v>
      </c>
      <c r="G67" s="57" t="s">
        <v>113</v>
      </c>
      <c r="H67" s="58"/>
      <c r="I67" s="57"/>
      <c r="J67" s="57" t="s">
        <v>114</v>
      </c>
      <c r="K67" s="58"/>
      <c r="L67" s="57"/>
      <c r="M67" s="57" t="s">
        <v>115</v>
      </c>
      <c r="N67" s="58"/>
      <c r="O67" s="57"/>
      <c r="P67" s="129"/>
      <c r="Q67" s="129"/>
      <c r="R67" s="63">
        <f>+R65+5</f>
        <v>45112</v>
      </c>
      <c r="S67" s="64" t="s">
        <v>202</v>
      </c>
      <c r="T67" s="59" t="s">
        <v>168</v>
      </c>
      <c r="U67" s="130" t="s">
        <v>170</v>
      </c>
      <c r="V67" s="130"/>
      <c r="W67" s="60"/>
      <c r="X67" s="60"/>
      <c r="Y67" s="60"/>
      <c r="Z67" s="61"/>
      <c r="AA67" s="84"/>
      <c r="AB67" s="119"/>
    </row>
    <row r="68" spans="1:28" s="16" customFormat="1" ht="40.5" customHeight="1" outlineLevel="1" x14ac:dyDescent="0.25">
      <c r="A68" s="111" t="s">
        <v>268</v>
      </c>
      <c r="B68" s="38" t="s">
        <v>250</v>
      </c>
      <c r="C68" s="32" t="s">
        <v>251</v>
      </c>
      <c r="D68" s="28" t="s">
        <v>58</v>
      </c>
      <c r="E68" s="25">
        <v>44993</v>
      </c>
      <c r="F68" s="25">
        <f>+E68+6</f>
        <v>44999</v>
      </c>
      <c r="G68" s="71" t="s">
        <v>215</v>
      </c>
      <c r="H68" s="29">
        <f>+F68+2</f>
        <v>45001</v>
      </c>
      <c r="I68" s="113" t="s">
        <v>44</v>
      </c>
      <c r="J68" s="29">
        <f>+H68+12</f>
        <v>45013</v>
      </c>
      <c r="K68" s="113" t="s">
        <v>39</v>
      </c>
      <c r="L68" s="25">
        <f>+J68+6</f>
        <v>45019</v>
      </c>
      <c r="M68" s="113" t="s">
        <v>20</v>
      </c>
      <c r="N68" s="24">
        <f>+L68+3</f>
        <v>45022</v>
      </c>
      <c r="O68" s="113">
        <v>0.45833333333333331</v>
      </c>
      <c r="P68" s="115" t="s">
        <v>252</v>
      </c>
      <c r="Q68" s="24">
        <v>45026</v>
      </c>
      <c r="R68" s="24">
        <v>45051</v>
      </c>
      <c r="S68" s="30" t="s">
        <v>271</v>
      </c>
      <c r="T68" s="34">
        <v>1602511.88</v>
      </c>
      <c r="U68" s="66" t="s">
        <v>33</v>
      </c>
      <c r="V68" s="37">
        <f>T68</f>
        <v>1602511.88</v>
      </c>
      <c r="W68" s="43"/>
      <c r="X68" s="43"/>
      <c r="Y68" s="43"/>
      <c r="Z68" s="55"/>
      <c r="AA68" s="90" t="s">
        <v>391</v>
      </c>
      <c r="AB68" s="117"/>
    </row>
    <row r="69" spans="1:28" s="16" customFormat="1" ht="81" customHeight="1" outlineLevel="1" x14ac:dyDescent="0.25">
      <c r="A69" s="112"/>
      <c r="B69" s="120" t="s">
        <v>112</v>
      </c>
      <c r="C69" s="131" t="s">
        <v>211</v>
      </c>
      <c r="D69" s="124" t="s">
        <v>72</v>
      </c>
      <c r="E69" s="124"/>
      <c r="F69" s="46"/>
      <c r="G69" s="65" t="s">
        <v>162</v>
      </c>
      <c r="H69" s="47" t="s">
        <v>35</v>
      </c>
      <c r="I69" s="114"/>
      <c r="J69" s="48" t="s">
        <v>200</v>
      </c>
      <c r="K69" s="114"/>
      <c r="L69" s="45" t="s">
        <v>229</v>
      </c>
      <c r="M69" s="114"/>
      <c r="N69" s="49" t="s">
        <v>182</v>
      </c>
      <c r="O69" s="114"/>
      <c r="P69" s="116"/>
      <c r="Q69" s="125" t="s">
        <v>270</v>
      </c>
      <c r="R69" s="126"/>
      <c r="S69" s="127"/>
      <c r="T69" s="50">
        <f>T68/1.16</f>
        <v>1381475.7586206896</v>
      </c>
      <c r="U69" s="50"/>
      <c r="V69" s="51"/>
      <c r="W69" s="52"/>
      <c r="X69" s="52"/>
      <c r="Y69" s="52"/>
      <c r="Z69" s="53"/>
      <c r="AA69" s="83"/>
      <c r="AB69" s="118"/>
    </row>
    <row r="70" spans="1:28" s="44" customFormat="1" ht="54" customHeight="1" outlineLevel="1" thickBot="1" x14ac:dyDescent="0.3">
      <c r="A70" s="62" t="s">
        <v>253</v>
      </c>
      <c r="B70" s="121"/>
      <c r="C70" s="123"/>
      <c r="D70" s="128" t="s">
        <v>110</v>
      </c>
      <c r="E70" s="128"/>
      <c r="F70" s="56" t="s">
        <v>288</v>
      </c>
      <c r="G70" s="57" t="s">
        <v>113</v>
      </c>
      <c r="H70" s="58"/>
      <c r="I70" s="57"/>
      <c r="J70" s="57" t="s">
        <v>114</v>
      </c>
      <c r="K70" s="58"/>
      <c r="L70" s="57"/>
      <c r="M70" s="57" t="s">
        <v>115</v>
      </c>
      <c r="N70" s="58"/>
      <c r="O70" s="57"/>
      <c r="P70" s="129"/>
      <c r="Q70" s="129"/>
      <c r="R70" s="63">
        <f>+R68+5</f>
        <v>45056</v>
      </c>
      <c r="S70" s="64" t="s">
        <v>202</v>
      </c>
      <c r="T70" s="59" t="s">
        <v>168</v>
      </c>
      <c r="U70" s="130" t="s">
        <v>170</v>
      </c>
      <c r="V70" s="130"/>
      <c r="W70" s="60"/>
      <c r="X70" s="60"/>
      <c r="Y70" s="60"/>
      <c r="Z70" s="61"/>
      <c r="AA70" s="84"/>
      <c r="AB70" s="119"/>
    </row>
    <row r="71" spans="1:28" s="16" customFormat="1" ht="40.5" customHeight="1" outlineLevel="1" x14ac:dyDescent="0.25">
      <c r="A71" s="111" t="s">
        <v>254</v>
      </c>
      <c r="B71" s="38" t="s">
        <v>255</v>
      </c>
      <c r="C71" s="32" t="s">
        <v>256</v>
      </c>
      <c r="D71" s="28" t="s">
        <v>257</v>
      </c>
      <c r="E71" s="25">
        <v>44995</v>
      </c>
      <c r="F71" s="25">
        <f>+E71+5</f>
        <v>45000</v>
      </c>
      <c r="G71" s="71" t="s">
        <v>38</v>
      </c>
      <c r="H71" s="29">
        <f>+F71+2</f>
        <v>45002</v>
      </c>
      <c r="I71" s="113" t="s">
        <v>17</v>
      </c>
      <c r="J71" s="29">
        <f>+H71+12</f>
        <v>45014</v>
      </c>
      <c r="K71" s="113" t="s">
        <v>17</v>
      </c>
      <c r="L71" s="25">
        <f>+J71+6</f>
        <v>45020</v>
      </c>
      <c r="M71" s="113" t="s">
        <v>17</v>
      </c>
      <c r="N71" s="24">
        <f>+L71+3</f>
        <v>45023</v>
      </c>
      <c r="O71" s="113">
        <v>0.45833333333333331</v>
      </c>
      <c r="P71" s="115" t="s">
        <v>258</v>
      </c>
      <c r="Q71" s="24">
        <v>45026</v>
      </c>
      <c r="R71" s="24">
        <v>45046</v>
      </c>
      <c r="S71" s="30" t="s">
        <v>272</v>
      </c>
      <c r="T71" s="34">
        <v>505608.46</v>
      </c>
      <c r="U71" s="66" t="s">
        <v>33</v>
      </c>
      <c r="V71" s="37">
        <f>T71</f>
        <v>505608.46</v>
      </c>
      <c r="W71" s="43"/>
      <c r="X71" s="43"/>
      <c r="Y71" s="43"/>
      <c r="Z71" s="55"/>
      <c r="AA71" s="154" t="s">
        <v>392</v>
      </c>
      <c r="AB71" s="117"/>
    </row>
    <row r="72" spans="1:28" s="16" customFormat="1" ht="81" customHeight="1" outlineLevel="1" x14ac:dyDescent="0.25">
      <c r="A72" s="112"/>
      <c r="B72" s="120" t="s">
        <v>112</v>
      </c>
      <c r="C72" s="131" t="s">
        <v>209</v>
      </c>
      <c r="D72" s="124" t="s">
        <v>18</v>
      </c>
      <c r="E72" s="124"/>
      <c r="F72" s="46"/>
      <c r="G72" s="65" t="s">
        <v>162</v>
      </c>
      <c r="H72" s="47" t="s">
        <v>35</v>
      </c>
      <c r="I72" s="114"/>
      <c r="J72" s="48" t="s">
        <v>200</v>
      </c>
      <c r="K72" s="114"/>
      <c r="L72" s="45" t="s">
        <v>24</v>
      </c>
      <c r="M72" s="114"/>
      <c r="N72" s="49" t="s">
        <v>243</v>
      </c>
      <c r="O72" s="114"/>
      <c r="P72" s="116"/>
      <c r="Q72" s="125" t="s">
        <v>273</v>
      </c>
      <c r="R72" s="126"/>
      <c r="S72" s="127"/>
      <c r="T72" s="50">
        <f>T71/1.16</f>
        <v>435869.36206896557</v>
      </c>
      <c r="U72" s="50"/>
      <c r="V72" s="51"/>
      <c r="W72" s="52"/>
      <c r="X72" s="52"/>
      <c r="Y72" s="52"/>
      <c r="Z72" s="53"/>
      <c r="AA72" s="155"/>
      <c r="AB72" s="118"/>
    </row>
    <row r="73" spans="1:28" s="44" customFormat="1" ht="54" customHeight="1" outlineLevel="1" thickBot="1" x14ac:dyDescent="0.3">
      <c r="A73" s="62" t="s">
        <v>274</v>
      </c>
      <c r="B73" s="121"/>
      <c r="C73" s="123"/>
      <c r="D73" s="128" t="s">
        <v>110</v>
      </c>
      <c r="E73" s="128"/>
      <c r="F73" s="56" t="s">
        <v>264</v>
      </c>
      <c r="G73" s="57" t="s">
        <v>113</v>
      </c>
      <c r="H73" s="58"/>
      <c r="I73" s="57"/>
      <c r="J73" s="57" t="s">
        <v>114</v>
      </c>
      <c r="K73" s="58"/>
      <c r="L73" s="57"/>
      <c r="M73" s="57" t="s">
        <v>115</v>
      </c>
      <c r="N73" s="58"/>
      <c r="O73" s="57"/>
      <c r="P73" s="129"/>
      <c r="Q73" s="129"/>
      <c r="R73" s="63">
        <f>+R71+5</f>
        <v>45051</v>
      </c>
      <c r="S73" s="64" t="s">
        <v>202</v>
      </c>
      <c r="T73" s="59" t="s">
        <v>168</v>
      </c>
      <c r="U73" s="130" t="s">
        <v>170</v>
      </c>
      <c r="V73" s="130"/>
      <c r="W73" s="60"/>
      <c r="X73" s="60"/>
      <c r="Y73" s="60"/>
      <c r="Z73" s="61"/>
      <c r="AA73" s="84"/>
      <c r="AB73" s="119"/>
    </row>
    <row r="74" spans="1:28" s="16" customFormat="1" ht="40.5" customHeight="1" outlineLevel="1" x14ac:dyDescent="0.25">
      <c r="A74" s="111" t="s">
        <v>456</v>
      </c>
      <c r="B74" s="38" t="s">
        <v>279</v>
      </c>
      <c r="C74" s="32" t="s">
        <v>311</v>
      </c>
      <c r="D74" s="28" t="s">
        <v>310</v>
      </c>
      <c r="E74" s="25">
        <v>44995</v>
      </c>
      <c r="F74" s="25">
        <f>+E74+5</f>
        <v>45000</v>
      </c>
      <c r="G74" s="73" t="s">
        <v>312</v>
      </c>
      <c r="H74" s="29">
        <f>+F74+2</f>
        <v>45002</v>
      </c>
      <c r="I74" s="113" t="s">
        <v>312</v>
      </c>
      <c r="J74" s="29">
        <f>+H74+11</f>
        <v>45013</v>
      </c>
      <c r="K74" s="113" t="s">
        <v>181</v>
      </c>
      <c r="L74" s="25">
        <f>+J74+6</f>
        <v>45019</v>
      </c>
      <c r="M74" s="113" t="s">
        <v>38</v>
      </c>
      <c r="N74" s="24">
        <f>+L74+3</f>
        <v>45022</v>
      </c>
      <c r="O74" s="113" t="s">
        <v>181</v>
      </c>
      <c r="P74" s="115" t="s">
        <v>313</v>
      </c>
      <c r="Q74" s="24">
        <v>45026</v>
      </c>
      <c r="R74" s="24">
        <v>45061</v>
      </c>
      <c r="S74" s="30" t="s">
        <v>314</v>
      </c>
      <c r="T74" s="34">
        <v>1519133.22</v>
      </c>
      <c r="U74" s="66" t="s">
        <v>33</v>
      </c>
      <c r="V74" s="37">
        <v>1519133.22</v>
      </c>
      <c r="W74" s="43"/>
      <c r="X74" s="43"/>
      <c r="Y74" s="43"/>
      <c r="Z74" s="55"/>
      <c r="AA74" s="82" t="s">
        <v>393</v>
      </c>
      <c r="AB74" s="117"/>
    </row>
    <row r="75" spans="1:28" s="16" customFormat="1" ht="81" customHeight="1" outlineLevel="1" x14ac:dyDescent="0.25">
      <c r="A75" s="112"/>
      <c r="B75" s="120" t="s">
        <v>341</v>
      </c>
      <c r="C75" s="131" t="s">
        <v>210</v>
      </c>
      <c r="D75" s="124" t="s">
        <v>18</v>
      </c>
      <c r="E75" s="124"/>
      <c r="F75" s="46" t="s">
        <v>319</v>
      </c>
      <c r="G75" s="65" t="s">
        <v>276</v>
      </c>
      <c r="H75" s="47" t="s">
        <v>35</v>
      </c>
      <c r="I75" s="114"/>
      <c r="J75" s="48" t="s">
        <v>200</v>
      </c>
      <c r="K75" s="114"/>
      <c r="L75" s="45" t="s">
        <v>229</v>
      </c>
      <c r="M75" s="114"/>
      <c r="N75" s="49" t="s">
        <v>224</v>
      </c>
      <c r="O75" s="114"/>
      <c r="P75" s="116"/>
      <c r="Q75" s="125" t="s">
        <v>315</v>
      </c>
      <c r="R75" s="126"/>
      <c r="S75" s="127"/>
      <c r="T75" s="50">
        <f>T74/1.16</f>
        <v>1309597.6034482759</v>
      </c>
      <c r="U75" s="50"/>
      <c r="V75" s="51"/>
      <c r="W75" s="52"/>
      <c r="X75" s="52"/>
      <c r="Y75" s="52"/>
      <c r="Z75" s="53"/>
      <c r="AA75" s="83" t="s">
        <v>394</v>
      </c>
      <c r="AB75" s="118"/>
    </row>
    <row r="76" spans="1:28" s="44" customFormat="1" ht="54" customHeight="1" outlineLevel="1" thickBot="1" x14ac:dyDescent="0.3">
      <c r="A76" s="62" t="s">
        <v>309</v>
      </c>
      <c r="B76" s="121"/>
      <c r="C76" s="123"/>
      <c r="D76" s="128" t="s">
        <v>110</v>
      </c>
      <c r="E76" s="128"/>
      <c r="F76" s="56" t="s">
        <v>289</v>
      </c>
      <c r="G76" s="57" t="s">
        <v>113</v>
      </c>
      <c r="H76" s="58"/>
      <c r="I76" s="57"/>
      <c r="J76" s="57" t="s">
        <v>114</v>
      </c>
      <c r="K76" s="58"/>
      <c r="L76" s="57"/>
      <c r="M76" s="57" t="s">
        <v>115</v>
      </c>
      <c r="N76" s="58"/>
      <c r="O76" s="57"/>
      <c r="P76" s="129"/>
      <c r="Q76" s="129"/>
      <c r="R76" s="63">
        <f>+R74+5</f>
        <v>45066</v>
      </c>
      <c r="S76" s="64" t="s">
        <v>202</v>
      </c>
      <c r="T76" s="59" t="s">
        <v>168</v>
      </c>
      <c r="U76" s="130" t="s">
        <v>170</v>
      </c>
      <c r="V76" s="130"/>
      <c r="W76" s="60"/>
      <c r="X76" s="60"/>
      <c r="Y76" s="60"/>
      <c r="Z76" s="61"/>
      <c r="AA76" s="84"/>
      <c r="AB76" s="119"/>
    </row>
    <row r="77" spans="1:28" s="16" customFormat="1" ht="40.5" customHeight="1" outlineLevel="1" x14ac:dyDescent="0.25">
      <c r="A77" s="111" t="s">
        <v>277</v>
      </c>
      <c r="B77" s="38" t="s">
        <v>280</v>
      </c>
      <c r="C77" s="32" t="s">
        <v>281</v>
      </c>
      <c r="D77" s="28" t="s">
        <v>282</v>
      </c>
      <c r="E77" s="25">
        <v>44995</v>
      </c>
      <c r="F77" s="25">
        <f>+E77+5</f>
        <v>45000</v>
      </c>
      <c r="G77" s="72" t="s">
        <v>292</v>
      </c>
      <c r="H77" s="29">
        <f>+F77+2</f>
        <v>45002</v>
      </c>
      <c r="I77" s="113" t="s">
        <v>38</v>
      </c>
      <c r="J77" s="29">
        <f>+H77+13</f>
        <v>45015</v>
      </c>
      <c r="K77" s="113" t="s">
        <v>17</v>
      </c>
      <c r="L77" s="25">
        <f>+J77+11</f>
        <v>45026</v>
      </c>
      <c r="M77" s="113" t="s">
        <v>17</v>
      </c>
      <c r="N77" s="24">
        <f>+L77+1</f>
        <v>45027</v>
      </c>
      <c r="O77" s="113">
        <v>0.41666666666666669</v>
      </c>
      <c r="P77" s="115" t="s">
        <v>294</v>
      </c>
      <c r="Q77" s="24">
        <v>45028</v>
      </c>
      <c r="R77" s="24">
        <v>45077</v>
      </c>
      <c r="S77" s="30" t="s">
        <v>295</v>
      </c>
      <c r="T77" s="34">
        <v>1019431.24</v>
      </c>
      <c r="U77" s="66" t="s">
        <v>33</v>
      </c>
      <c r="V77" s="37">
        <v>504200.4</v>
      </c>
      <c r="W77" s="43"/>
      <c r="X77" s="43"/>
      <c r="Y77" s="43"/>
      <c r="Z77" s="55"/>
      <c r="AA77" s="90" t="s">
        <v>395</v>
      </c>
      <c r="AB77" s="117"/>
    </row>
    <row r="78" spans="1:28" s="16" customFormat="1" ht="81" customHeight="1" outlineLevel="1" x14ac:dyDescent="0.25">
      <c r="A78" s="112"/>
      <c r="B78" s="120" t="s">
        <v>112</v>
      </c>
      <c r="C78" s="122" t="s">
        <v>397</v>
      </c>
      <c r="D78" s="124" t="s">
        <v>18</v>
      </c>
      <c r="E78" s="124"/>
      <c r="F78" s="46"/>
      <c r="G78" s="65" t="s">
        <v>162</v>
      </c>
      <c r="H78" s="47" t="s">
        <v>35</v>
      </c>
      <c r="I78" s="114"/>
      <c r="J78" s="48" t="s">
        <v>200</v>
      </c>
      <c r="K78" s="114"/>
      <c r="L78" s="45" t="s">
        <v>293</v>
      </c>
      <c r="M78" s="114"/>
      <c r="N78" s="49" t="s">
        <v>243</v>
      </c>
      <c r="O78" s="114"/>
      <c r="P78" s="116"/>
      <c r="Q78" s="125" t="s">
        <v>296</v>
      </c>
      <c r="R78" s="126"/>
      <c r="S78" s="127"/>
      <c r="T78" s="50">
        <f>T77/1.16</f>
        <v>878820.03448275873</v>
      </c>
      <c r="U78" s="50"/>
      <c r="V78" s="91" t="s">
        <v>297</v>
      </c>
      <c r="W78" s="52"/>
      <c r="X78" s="52"/>
      <c r="Y78" s="52"/>
      <c r="Z78" s="53"/>
      <c r="AA78" s="83"/>
      <c r="AB78" s="118"/>
    </row>
    <row r="79" spans="1:28" s="44" customFormat="1" ht="54" customHeight="1" outlineLevel="1" thickBot="1" x14ac:dyDescent="0.3">
      <c r="A79" s="62" t="s">
        <v>278</v>
      </c>
      <c r="B79" s="121"/>
      <c r="C79" s="132"/>
      <c r="D79" s="128" t="s">
        <v>110</v>
      </c>
      <c r="E79" s="128"/>
      <c r="F79" s="56" t="s">
        <v>290</v>
      </c>
      <c r="G79" s="57" t="s">
        <v>113</v>
      </c>
      <c r="H79" s="58"/>
      <c r="I79" s="57"/>
      <c r="J79" s="57" t="s">
        <v>114</v>
      </c>
      <c r="K79" s="58"/>
      <c r="L79" s="57"/>
      <c r="M79" s="57" t="s">
        <v>115</v>
      </c>
      <c r="N79" s="58"/>
      <c r="O79" s="57"/>
      <c r="P79" s="129"/>
      <c r="Q79" s="129"/>
      <c r="R79" s="63">
        <f>+R77+5</f>
        <v>45082</v>
      </c>
      <c r="S79" s="64" t="s">
        <v>202</v>
      </c>
      <c r="T79" s="59" t="s">
        <v>168</v>
      </c>
      <c r="U79" s="130" t="s">
        <v>170</v>
      </c>
      <c r="V79" s="130"/>
      <c r="W79" s="60"/>
      <c r="X79" s="60"/>
      <c r="Y79" s="60"/>
      <c r="Z79" s="61"/>
      <c r="AA79" s="84"/>
      <c r="AB79" s="119"/>
    </row>
    <row r="80" spans="1:28" s="16" customFormat="1" ht="40.5" customHeight="1" outlineLevel="1" x14ac:dyDescent="0.25">
      <c r="A80" s="111" t="s">
        <v>262</v>
      </c>
      <c r="B80" s="38" t="s">
        <v>260</v>
      </c>
      <c r="C80" s="32" t="s">
        <v>261</v>
      </c>
      <c r="D80" s="28" t="s">
        <v>342</v>
      </c>
      <c r="E80" s="25">
        <v>45019</v>
      </c>
      <c r="F80" s="25">
        <f>+E80+7</f>
        <v>45026</v>
      </c>
      <c r="G80" s="71" t="s">
        <v>17</v>
      </c>
      <c r="H80" s="29">
        <f>+F80+2</f>
        <v>45028</v>
      </c>
      <c r="I80" s="113" t="s">
        <v>17</v>
      </c>
      <c r="J80" s="29">
        <f>+H80+12</f>
        <v>45040</v>
      </c>
      <c r="K80" s="113" t="s">
        <v>17</v>
      </c>
      <c r="L80" s="25">
        <f>+J80+3</f>
        <v>45043</v>
      </c>
      <c r="M80" s="113" t="s">
        <v>17</v>
      </c>
      <c r="N80" s="24">
        <f>+L80+5</f>
        <v>45048</v>
      </c>
      <c r="O80" s="113">
        <v>0.45833333333333331</v>
      </c>
      <c r="P80" s="115" t="s">
        <v>265</v>
      </c>
      <c r="Q80" s="24">
        <v>45054</v>
      </c>
      <c r="R80" s="24">
        <v>45107</v>
      </c>
      <c r="S80" s="30" t="s">
        <v>266</v>
      </c>
      <c r="T80" s="34">
        <v>1574261.29</v>
      </c>
      <c r="U80" s="66">
        <f>T80*0.3</f>
        <v>472278.38699999999</v>
      </c>
      <c r="V80" s="37">
        <v>473259.19</v>
      </c>
      <c r="W80" s="37">
        <v>397116.61</v>
      </c>
      <c r="X80" s="43">
        <f>T80-U80-V80-W80</f>
        <v>231607.103</v>
      </c>
      <c r="Y80" s="43"/>
      <c r="Z80" s="55"/>
      <c r="AA80" s="82"/>
      <c r="AB80" s="117"/>
    </row>
    <row r="81" spans="1:28" s="16" customFormat="1" ht="81" customHeight="1" outlineLevel="1" x14ac:dyDescent="0.25">
      <c r="A81" s="112"/>
      <c r="B81" s="120" t="s">
        <v>343</v>
      </c>
      <c r="C81" s="122" t="s">
        <v>398</v>
      </c>
      <c r="D81" s="124" t="s">
        <v>72</v>
      </c>
      <c r="E81" s="124"/>
      <c r="F81" s="46" t="s">
        <v>321</v>
      </c>
      <c r="G81" s="65" t="s">
        <v>276</v>
      </c>
      <c r="H81" s="47" t="s">
        <v>35</v>
      </c>
      <c r="I81" s="114"/>
      <c r="J81" s="48" t="s">
        <v>200</v>
      </c>
      <c r="K81" s="114"/>
      <c r="L81" s="45" t="s">
        <v>445</v>
      </c>
      <c r="M81" s="114"/>
      <c r="N81" s="49" t="s">
        <v>182</v>
      </c>
      <c r="O81" s="114"/>
      <c r="P81" s="116"/>
      <c r="Q81" s="125" t="s">
        <v>267</v>
      </c>
      <c r="R81" s="126"/>
      <c r="S81" s="127"/>
      <c r="T81" s="50">
        <f>T80/1.16</f>
        <v>1357121.801724138</v>
      </c>
      <c r="U81" s="50">
        <f>U80/1.16</f>
        <v>407136.5405172414</v>
      </c>
      <c r="V81" s="51" t="s">
        <v>420</v>
      </c>
      <c r="W81" s="52" t="s">
        <v>405</v>
      </c>
      <c r="X81" s="52" t="s">
        <v>421</v>
      </c>
      <c r="Y81" s="52"/>
      <c r="Z81" s="53"/>
      <c r="AA81" s="83"/>
      <c r="AB81" s="118"/>
    </row>
    <row r="82" spans="1:28" s="44" customFormat="1" ht="54" customHeight="1" outlineLevel="1" thickBot="1" x14ac:dyDescent="0.3">
      <c r="A82" s="62" t="s">
        <v>263</v>
      </c>
      <c r="B82" s="121"/>
      <c r="C82" s="132"/>
      <c r="D82" s="128" t="s">
        <v>110</v>
      </c>
      <c r="E82" s="128"/>
      <c r="F82" s="56" t="s">
        <v>291</v>
      </c>
      <c r="G82" s="57" t="s">
        <v>113</v>
      </c>
      <c r="H82" s="58"/>
      <c r="I82" s="57"/>
      <c r="J82" s="57" t="s">
        <v>114</v>
      </c>
      <c r="K82" s="58"/>
      <c r="L82" s="57"/>
      <c r="M82" s="57" t="s">
        <v>115</v>
      </c>
      <c r="N82" s="58"/>
      <c r="O82" s="57"/>
      <c r="P82" s="129"/>
      <c r="Q82" s="129"/>
      <c r="R82" s="63">
        <f>+R80+5</f>
        <v>45112</v>
      </c>
      <c r="S82" s="64" t="s">
        <v>202</v>
      </c>
      <c r="T82" s="59" t="s">
        <v>168</v>
      </c>
      <c r="U82" s="130" t="s">
        <v>170</v>
      </c>
      <c r="V82" s="130"/>
      <c r="W82" s="60"/>
      <c r="X82" s="60"/>
      <c r="Y82" s="60"/>
      <c r="Z82" s="61"/>
      <c r="AA82" s="84"/>
      <c r="AB82" s="119"/>
    </row>
    <row r="83" spans="1:28" s="16" customFormat="1" ht="40.5" customHeight="1" outlineLevel="1" x14ac:dyDescent="0.25">
      <c r="A83" s="111" t="s">
        <v>299</v>
      </c>
      <c r="B83" s="38" t="s">
        <v>300</v>
      </c>
      <c r="C83" s="32" t="s">
        <v>301</v>
      </c>
      <c r="D83" s="28">
        <v>166</v>
      </c>
      <c r="E83" s="25">
        <v>45019</v>
      </c>
      <c r="F83" s="25">
        <f>+E83+7</f>
        <v>45026</v>
      </c>
      <c r="G83" s="72" t="s">
        <v>17</v>
      </c>
      <c r="H83" s="29">
        <f>+F83+3</f>
        <v>45029</v>
      </c>
      <c r="I83" s="113" t="s">
        <v>17</v>
      </c>
      <c r="J83" s="29">
        <f>+H83+8</f>
        <v>45037</v>
      </c>
      <c r="K83" s="113" t="s">
        <v>17</v>
      </c>
      <c r="L83" s="25">
        <f>+J83+4</f>
        <v>45041</v>
      </c>
      <c r="M83" s="113" t="s">
        <v>17</v>
      </c>
      <c r="N83" s="24">
        <f>+L83+3</f>
        <v>45044</v>
      </c>
      <c r="O83" s="113">
        <v>0.45833333333333331</v>
      </c>
      <c r="P83" s="115" t="s">
        <v>302</v>
      </c>
      <c r="Q83" s="24">
        <v>45047</v>
      </c>
      <c r="R83" s="24">
        <v>45122</v>
      </c>
      <c r="S83" s="30" t="s">
        <v>29</v>
      </c>
      <c r="T83" s="34">
        <v>2442373.64</v>
      </c>
      <c r="U83" s="66">
        <f>T83*0.3</f>
        <v>732712.09200000006</v>
      </c>
      <c r="V83" s="86">
        <v>800000</v>
      </c>
      <c r="W83" s="86">
        <v>697560.7</v>
      </c>
      <c r="X83" s="86">
        <v>200000</v>
      </c>
      <c r="Y83" s="43"/>
      <c r="Z83" s="55"/>
      <c r="AA83" s="82"/>
      <c r="AB83" s="117"/>
    </row>
    <row r="84" spans="1:28" s="16" customFormat="1" ht="81" customHeight="1" outlineLevel="1" x14ac:dyDescent="0.25">
      <c r="A84" s="112"/>
      <c r="B84" s="120" t="s">
        <v>112</v>
      </c>
      <c r="C84" s="122" t="s">
        <v>399</v>
      </c>
      <c r="D84" s="124" t="s">
        <v>72</v>
      </c>
      <c r="E84" s="124"/>
      <c r="F84" s="46"/>
      <c r="G84" s="65" t="s">
        <v>162</v>
      </c>
      <c r="H84" s="47" t="s">
        <v>35</v>
      </c>
      <c r="I84" s="114"/>
      <c r="J84" s="48" t="s">
        <v>304</v>
      </c>
      <c r="K84" s="114"/>
      <c r="L84" s="45" t="s">
        <v>293</v>
      </c>
      <c r="M84" s="114"/>
      <c r="N84" s="49" t="s">
        <v>182</v>
      </c>
      <c r="O84" s="114"/>
      <c r="P84" s="116"/>
      <c r="Q84" s="125" t="s">
        <v>305</v>
      </c>
      <c r="R84" s="126"/>
      <c r="S84" s="127"/>
      <c r="T84" s="50">
        <f>T83/1.16</f>
        <v>2105494.5172413797</v>
      </c>
      <c r="U84" s="50">
        <f>U83/1.16</f>
        <v>631648.35517241387</v>
      </c>
      <c r="V84" s="51" t="s">
        <v>306</v>
      </c>
      <c r="W84" s="52" t="s">
        <v>307</v>
      </c>
      <c r="X84" s="52" t="s">
        <v>308</v>
      </c>
      <c r="Y84" s="52"/>
      <c r="Z84" s="53"/>
      <c r="AA84" s="83"/>
      <c r="AB84" s="118"/>
    </row>
    <row r="85" spans="1:28" s="44" customFormat="1" ht="54" customHeight="1" outlineLevel="1" thickBot="1" x14ac:dyDescent="0.3">
      <c r="A85" s="62" t="s">
        <v>298</v>
      </c>
      <c r="B85" s="121"/>
      <c r="C85" s="132"/>
      <c r="D85" s="128" t="s">
        <v>110</v>
      </c>
      <c r="E85" s="128"/>
      <c r="F85" s="56" t="s">
        <v>303</v>
      </c>
      <c r="G85" s="57" t="s">
        <v>113</v>
      </c>
      <c r="H85" s="58"/>
      <c r="I85" s="57"/>
      <c r="J85" s="57" t="s">
        <v>114</v>
      </c>
      <c r="K85" s="58"/>
      <c r="L85" s="57"/>
      <c r="M85" s="57" t="s">
        <v>115</v>
      </c>
      <c r="N85" s="58"/>
      <c r="O85" s="57"/>
      <c r="P85" s="129"/>
      <c r="Q85" s="129"/>
      <c r="R85" s="63">
        <f>+R83+5</f>
        <v>45127</v>
      </c>
      <c r="S85" s="64" t="s">
        <v>202</v>
      </c>
      <c r="T85" s="59" t="s">
        <v>168</v>
      </c>
      <c r="U85" s="130" t="s">
        <v>170</v>
      </c>
      <c r="V85" s="130"/>
      <c r="W85" s="60"/>
      <c r="X85" s="60"/>
      <c r="Y85" s="60"/>
      <c r="Z85" s="61"/>
      <c r="AA85" s="84"/>
      <c r="AB85" s="119"/>
    </row>
    <row r="86" spans="1:28" s="16" customFormat="1" ht="40.5" customHeight="1" outlineLevel="1" x14ac:dyDescent="0.25">
      <c r="A86" s="111" t="s">
        <v>345</v>
      </c>
      <c r="B86" s="38" t="s">
        <v>347</v>
      </c>
      <c r="C86" s="32" t="s">
        <v>348</v>
      </c>
      <c r="D86" s="28">
        <v>130</v>
      </c>
      <c r="E86" s="25">
        <v>45026</v>
      </c>
      <c r="F86" s="25">
        <f>+E86+7</f>
        <v>45033</v>
      </c>
      <c r="G86" s="74" t="s">
        <v>17</v>
      </c>
      <c r="H86" s="29">
        <f>+F86+2</f>
        <v>45035</v>
      </c>
      <c r="I86" s="113" t="s">
        <v>17</v>
      </c>
      <c r="J86" s="29">
        <f>+H86+14</f>
        <v>45049</v>
      </c>
      <c r="K86" s="113" t="s">
        <v>17</v>
      </c>
      <c r="L86" s="25">
        <f>+J86+4</f>
        <v>45053</v>
      </c>
      <c r="M86" s="113" t="s">
        <v>17</v>
      </c>
      <c r="N86" s="24">
        <f>+L86+3</f>
        <v>45056</v>
      </c>
      <c r="O86" s="113">
        <v>0.45833333333333331</v>
      </c>
      <c r="P86" s="115" t="s">
        <v>349</v>
      </c>
      <c r="Q86" s="24">
        <v>45061</v>
      </c>
      <c r="R86" s="24">
        <v>45122</v>
      </c>
      <c r="S86" s="30" t="s">
        <v>351</v>
      </c>
      <c r="T86" s="34">
        <v>1018783.28</v>
      </c>
      <c r="U86" s="66">
        <f>T86*0.3</f>
        <v>305634.984</v>
      </c>
      <c r="V86" s="88">
        <v>249996.18</v>
      </c>
      <c r="W86" s="86">
        <f>360000+3148.3</f>
        <v>363148.3</v>
      </c>
      <c r="X86" s="86">
        <v>100000</v>
      </c>
      <c r="Y86" s="43"/>
      <c r="Z86" s="55">
        <f>T86-U86-V86-W86-X86</f>
        <v>3.8160000001080334</v>
      </c>
      <c r="AA86" s="82"/>
      <c r="AB86" s="117"/>
    </row>
    <row r="87" spans="1:28" s="16" customFormat="1" ht="81" customHeight="1" outlineLevel="1" x14ac:dyDescent="0.25">
      <c r="A87" s="112"/>
      <c r="B87" s="120" t="s">
        <v>112</v>
      </c>
      <c r="C87" s="131" t="s">
        <v>212</v>
      </c>
      <c r="D87" s="124" t="s">
        <v>18</v>
      </c>
      <c r="E87" s="124"/>
      <c r="F87" s="46"/>
      <c r="G87" s="65" t="s">
        <v>162</v>
      </c>
      <c r="H87" s="47" t="s">
        <v>35</v>
      </c>
      <c r="I87" s="114"/>
      <c r="J87" s="48" t="s">
        <v>304</v>
      </c>
      <c r="K87" s="114"/>
      <c r="L87" s="45" t="s">
        <v>293</v>
      </c>
      <c r="M87" s="114"/>
      <c r="N87" s="49" t="s">
        <v>224</v>
      </c>
      <c r="O87" s="114"/>
      <c r="P87" s="116"/>
      <c r="Q87" s="125" t="s">
        <v>350</v>
      </c>
      <c r="R87" s="126"/>
      <c r="S87" s="127"/>
      <c r="T87" s="50">
        <f>T86/1.16</f>
        <v>878261.44827586215</v>
      </c>
      <c r="U87" s="50">
        <f>U86/1.16</f>
        <v>263478.43448275863</v>
      </c>
      <c r="V87" s="51" t="s">
        <v>352</v>
      </c>
      <c r="W87" s="52" t="s">
        <v>307</v>
      </c>
      <c r="X87" s="52" t="s">
        <v>308</v>
      </c>
      <c r="Y87" s="52"/>
      <c r="Z87" s="53"/>
      <c r="AA87" s="83"/>
      <c r="AB87" s="118"/>
    </row>
    <row r="88" spans="1:28" s="44" customFormat="1" ht="54" customHeight="1" outlineLevel="1" thickBot="1" x14ac:dyDescent="0.3">
      <c r="A88" s="62" t="s">
        <v>346</v>
      </c>
      <c r="B88" s="121"/>
      <c r="C88" s="123"/>
      <c r="D88" s="128" t="s">
        <v>110</v>
      </c>
      <c r="E88" s="128"/>
      <c r="F88" s="56" t="s">
        <v>353</v>
      </c>
      <c r="G88" s="57" t="s">
        <v>113</v>
      </c>
      <c r="H88" s="58"/>
      <c r="I88" s="57"/>
      <c r="J88" s="57" t="s">
        <v>114</v>
      </c>
      <c r="K88" s="58"/>
      <c r="L88" s="57"/>
      <c r="M88" s="57" t="s">
        <v>115</v>
      </c>
      <c r="N88" s="58"/>
      <c r="O88" s="57"/>
      <c r="P88" s="129"/>
      <c r="Q88" s="129"/>
      <c r="R88" s="63">
        <f>+R86+5</f>
        <v>45127</v>
      </c>
      <c r="S88" s="64" t="s">
        <v>202</v>
      </c>
      <c r="T88" s="59" t="s">
        <v>168</v>
      </c>
      <c r="U88" s="130" t="s">
        <v>170</v>
      </c>
      <c r="V88" s="130"/>
      <c r="W88" s="60"/>
      <c r="X88" s="60"/>
      <c r="Y88" s="60"/>
      <c r="Z88" s="61"/>
      <c r="AA88" s="84"/>
      <c r="AB88" s="119"/>
    </row>
    <row r="89" spans="1:28" s="16" customFormat="1" ht="40.5" customHeight="1" outlineLevel="1" x14ac:dyDescent="0.25">
      <c r="A89" s="111" t="s">
        <v>360</v>
      </c>
      <c r="B89" s="38" t="s">
        <v>355</v>
      </c>
      <c r="C89" s="32" t="s">
        <v>354</v>
      </c>
      <c r="D89" s="28">
        <v>130</v>
      </c>
      <c r="E89" s="25">
        <v>45026</v>
      </c>
      <c r="F89" s="25">
        <f>+E89+7</f>
        <v>45033</v>
      </c>
      <c r="G89" s="75" t="s">
        <v>358</v>
      </c>
      <c r="H89" s="29">
        <f>+F89+2</f>
        <v>45035</v>
      </c>
      <c r="I89" s="113" t="s">
        <v>38</v>
      </c>
      <c r="J89" s="29">
        <f>+H89+14</f>
        <v>45049</v>
      </c>
      <c r="K89" s="113" t="s">
        <v>358</v>
      </c>
      <c r="L89" s="25">
        <f>+J89+4</f>
        <v>45053</v>
      </c>
      <c r="M89" s="113" t="s">
        <v>359</v>
      </c>
      <c r="N89" s="24">
        <f>+L89+3</f>
        <v>45056</v>
      </c>
      <c r="O89" s="113">
        <v>0.45833333333333331</v>
      </c>
      <c r="P89" s="115" t="s">
        <v>357</v>
      </c>
      <c r="Q89" s="24">
        <v>45057</v>
      </c>
      <c r="R89" s="24">
        <v>45122</v>
      </c>
      <c r="S89" s="30" t="s">
        <v>351</v>
      </c>
      <c r="T89" s="34">
        <v>2218539.71</v>
      </c>
      <c r="U89" s="66">
        <f>T89*0.3</f>
        <v>665561.91299999994</v>
      </c>
      <c r="V89" s="86">
        <v>702977.8</v>
      </c>
      <c r="W89" s="86">
        <v>550000</v>
      </c>
      <c r="X89" s="86">
        <v>300000</v>
      </c>
      <c r="Y89" s="43"/>
      <c r="Z89" s="55">
        <f>T89-U89-V89-W89-X89</f>
        <v>-3.0000000260770321E-3</v>
      </c>
      <c r="AA89" s="156" t="s">
        <v>396</v>
      </c>
      <c r="AB89" s="117"/>
    </row>
    <row r="90" spans="1:28" s="16" customFormat="1" ht="81" customHeight="1" outlineLevel="1" x14ac:dyDescent="0.25">
      <c r="A90" s="112"/>
      <c r="B90" s="120" t="s">
        <v>112</v>
      </c>
      <c r="C90" s="131" t="s">
        <v>400</v>
      </c>
      <c r="D90" s="124" t="s">
        <v>72</v>
      </c>
      <c r="E90" s="124"/>
      <c r="F90" s="46"/>
      <c r="G90" s="65" t="s">
        <v>162</v>
      </c>
      <c r="H90" s="47" t="s">
        <v>453</v>
      </c>
      <c r="I90" s="114"/>
      <c r="J90" s="48" t="s">
        <v>304</v>
      </c>
      <c r="K90" s="114"/>
      <c r="L90" s="45" t="s">
        <v>293</v>
      </c>
      <c r="M90" s="114"/>
      <c r="N90" s="49" t="s">
        <v>224</v>
      </c>
      <c r="O90" s="114"/>
      <c r="P90" s="116"/>
      <c r="Q90" s="125" t="s">
        <v>362</v>
      </c>
      <c r="R90" s="126"/>
      <c r="S90" s="127"/>
      <c r="T90" s="50">
        <f>T89/1.16</f>
        <v>1912534.2327586208</v>
      </c>
      <c r="U90" s="50">
        <f>U89/1.16</f>
        <v>573760.26982758625</v>
      </c>
      <c r="V90" s="51" t="s">
        <v>352</v>
      </c>
      <c r="W90" s="52" t="s">
        <v>307</v>
      </c>
      <c r="X90" s="52" t="s">
        <v>308</v>
      </c>
      <c r="Y90" s="52"/>
      <c r="Z90" s="53"/>
      <c r="AA90" s="157"/>
      <c r="AB90" s="118"/>
    </row>
    <row r="91" spans="1:28" s="44" customFormat="1" ht="54" customHeight="1" outlineLevel="1" thickBot="1" x14ac:dyDescent="0.3">
      <c r="A91" s="62" t="s">
        <v>361</v>
      </c>
      <c r="B91" s="121"/>
      <c r="C91" s="123"/>
      <c r="D91" s="128" t="s">
        <v>110</v>
      </c>
      <c r="E91" s="128"/>
      <c r="F91" s="56" t="s">
        <v>356</v>
      </c>
      <c r="G91" s="57" t="s">
        <v>113</v>
      </c>
      <c r="H91" s="58"/>
      <c r="I91" s="57"/>
      <c r="J91" s="57" t="s">
        <v>114</v>
      </c>
      <c r="K91" s="58"/>
      <c r="L91" s="57"/>
      <c r="M91" s="57" t="s">
        <v>115</v>
      </c>
      <c r="N91" s="58"/>
      <c r="O91" s="57"/>
      <c r="P91" s="129"/>
      <c r="Q91" s="129"/>
      <c r="R91" s="63">
        <f>+R89+5</f>
        <v>45127</v>
      </c>
      <c r="S91" s="64" t="s">
        <v>202</v>
      </c>
      <c r="T91" s="59" t="s">
        <v>168</v>
      </c>
      <c r="U91" s="130" t="s">
        <v>170</v>
      </c>
      <c r="V91" s="130"/>
      <c r="W91" s="60"/>
      <c r="X91" s="60"/>
      <c r="Y91" s="60"/>
      <c r="Z91" s="61"/>
      <c r="AA91" s="84"/>
      <c r="AB91" s="119"/>
    </row>
    <row r="92" spans="1:28" s="16" customFormat="1" ht="40.5" customHeight="1" outlineLevel="1" x14ac:dyDescent="0.25">
      <c r="A92" s="111" t="s">
        <v>409</v>
      </c>
      <c r="B92" s="38" t="s">
        <v>363</v>
      </c>
      <c r="C92" s="32" t="s">
        <v>364</v>
      </c>
      <c r="D92" s="28" t="s">
        <v>443</v>
      </c>
      <c r="E92" s="25">
        <v>45027</v>
      </c>
      <c r="F92" s="25">
        <f>+E92+7</f>
        <v>45034</v>
      </c>
      <c r="G92" s="89" t="s">
        <v>17</v>
      </c>
      <c r="H92" s="29">
        <f>+F92+2</f>
        <v>45036</v>
      </c>
      <c r="I92" s="113" t="s">
        <v>17</v>
      </c>
      <c r="J92" s="29">
        <f>+H92+14</f>
        <v>45050</v>
      </c>
      <c r="K92" s="113" t="s">
        <v>38</v>
      </c>
      <c r="L92" s="25">
        <f>+J92+4</f>
        <v>45054</v>
      </c>
      <c r="M92" s="113" t="s">
        <v>17</v>
      </c>
      <c r="N92" s="24">
        <f>+L92+3</f>
        <v>45057</v>
      </c>
      <c r="O92" s="113">
        <v>0.45833333333333331</v>
      </c>
      <c r="P92" s="115" t="s">
        <v>366</v>
      </c>
      <c r="Q92" s="24">
        <v>45061</v>
      </c>
      <c r="R92" s="24">
        <v>45107</v>
      </c>
      <c r="S92" s="30" t="s">
        <v>43</v>
      </c>
      <c r="T92" s="34">
        <v>3281861.49</v>
      </c>
      <c r="U92" s="93" t="s">
        <v>33</v>
      </c>
      <c r="V92" s="37">
        <v>1218836.1299999999</v>
      </c>
      <c r="W92" s="37">
        <v>1107713.17</v>
      </c>
      <c r="X92" s="43">
        <f>T92-V92-W92</f>
        <v>955312.19000000041</v>
      </c>
      <c r="Y92" s="43"/>
      <c r="Z92" s="55"/>
      <c r="AA92" s="117"/>
    </row>
    <row r="93" spans="1:28" s="16" customFormat="1" ht="81" customHeight="1" outlineLevel="1" x14ac:dyDescent="0.25">
      <c r="A93" s="112"/>
      <c r="B93" s="120" t="s">
        <v>112</v>
      </c>
      <c r="C93" s="131" t="s">
        <v>211</v>
      </c>
      <c r="D93" s="124" t="s">
        <v>403</v>
      </c>
      <c r="E93" s="124"/>
      <c r="F93" s="46"/>
      <c r="G93" s="65" t="s">
        <v>162</v>
      </c>
      <c r="H93" s="47" t="s">
        <v>35</v>
      </c>
      <c r="I93" s="114"/>
      <c r="J93" s="48" t="s">
        <v>404</v>
      </c>
      <c r="K93" s="114"/>
      <c r="L93" s="45" t="s">
        <v>229</v>
      </c>
      <c r="M93" s="114"/>
      <c r="N93" s="49" t="s">
        <v>182</v>
      </c>
      <c r="O93" s="114"/>
      <c r="P93" s="116"/>
      <c r="Q93" s="125" t="s">
        <v>410</v>
      </c>
      <c r="R93" s="126"/>
      <c r="S93" s="127"/>
      <c r="T93" s="50">
        <f>T92/1.16</f>
        <v>2829190.9396551726</v>
      </c>
      <c r="U93" s="50"/>
      <c r="V93" s="51" t="s">
        <v>352</v>
      </c>
      <c r="W93" s="52" t="s">
        <v>405</v>
      </c>
      <c r="X93" s="52" t="s">
        <v>406</v>
      </c>
      <c r="Y93" s="52"/>
      <c r="Z93" s="53"/>
      <c r="AA93" s="118"/>
    </row>
    <row r="94" spans="1:28" s="44" customFormat="1" ht="54" customHeight="1" outlineLevel="1" thickBot="1" x14ac:dyDescent="0.3">
      <c r="A94" s="62" t="s">
        <v>408</v>
      </c>
      <c r="B94" s="121"/>
      <c r="C94" s="123"/>
      <c r="D94" s="128" t="s">
        <v>110</v>
      </c>
      <c r="E94" s="128"/>
      <c r="F94" s="56" t="s">
        <v>365</v>
      </c>
      <c r="G94" s="57" t="s">
        <v>113</v>
      </c>
      <c r="H94" s="58"/>
      <c r="I94" s="57"/>
      <c r="J94" s="57" t="s">
        <v>114</v>
      </c>
      <c r="K94" s="58"/>
      <c r="L94" s="57"/>
      <c r="M94" s="57" t="s">
        <v>115</v>
      </c>
      <c r="N94" s="58"/>
      <c r="O94" s="57"/>
      <c r="P94" s="129"/>
      <c r="Q94" s="129"/>
      <c r="R94" s="63">
        <f>+R92+5</f>
        <v>45112</v>
      </c>
      <c r="S94" s="64" t="s">
        <v>202</v>
      </c>
      <c r="T94" s="59" t="s">
        <v>168</v>
      </c>
      <c r="U94" s="130" t="s">
        <v>170</v>
      </c>
      <c r="V94" s="130"/>
      <c r="W94" s="60"/>
      <c r="X94" s="60"/>
      <c r="Y94" s="60"/>
      <c r="Z94" s="61"/>
      <c r="AA94" s="119"/>
    </row>
    <row r="95" spans="1:28" s="16" customFormat="1" ht="40.5" customHeight="1" outlineLevel="1" x14ac:dyDescent="0.25">
      <c r="A95" s="111" t="s">
        <v>441</v>
      </c>
      <c r="B95" s="38" t="s">
        <v>367</v>
      </c>
      <c r="C95" s="32" t="s">
        <v>368</v>
      </c>
      <c r="D95" s="28">
        <v>130</v>
      </c>
      <c r="E95" s="25">
        <v>45026</v>
      </c>
      <c r="F95" s="25">
        <f>+E95+7</f>
        <v>45033</v>
      </c>
      <c r="G95" s="98" t="s">
        <v>38</v>
      </c>
      <c r="H95" s="29">
        <f>+F95+2</f>
        <v>45035</v>
      </c>
      <c r="I95" s="113" t="s">
        <v>38</v>
      </c>
      <c r="J95" s="29">
        <f>+H95+14</f>
        <v>45049</v>
      </c>
      <c r="K95" s="113" t="s">
        <v>38</v>
      </c>
      <c r="L95" s="25">
        <f>+J95+5</f>
        <v>45054</v>
      </c>
      <c r="M95" s="113" t="s">
        <v>215</v>
      </c>
      <c r="N95" s="24">
        <f>+L95+4</f>
        <v>45058</v>
      </c>
      <c r="O95" s="113" t="s">
        <v>39</v>
      </c>
      <c r="P95" s="115" t="s">
        <v>370</v>
      </c>
      <c r="Q95" s="24">
        <v>45061</v>
      </c>
      <c r="R95" s="24">
        <v>45153</v>
      </c>
      <c r="S95" s="30" t="s">
        <v>444</v>
      </c>
      <c r="T95" s="34">
        <v>1324409.46</v>
      </c>
      <c r="U95" s="93" t="s">
        <v>33</v>
      </c>
      <c r="V95" s="88">
        <v>344409.46</v>
      </c>
      <c r="W95" s="99">
        <v>450000</v>
      </c>
      <c r="X95" s="99">
        <v>380000</v>
      </c>
      <c r="Y95" s="99">
        <v>150000</v>
      </c>
      <c r="Z95" s="55">
        <f>T95-V95-W95-X95-Y95</f>
        <v>0</v>
      </c>
      <c r="AA95" s="82"/>
      <c r="AB95" s="117"/>
    </row>
    <row r="96" spans="1:28" s="16" customFormat="1" ht="81" customHeight="1" outlineLevel="1" x14ac:dyDescent="0.25">
      <c r="A96" s="112"/>
      <c r="B96" s="120" t="s">
        <v>112</v>
      </c>
      <c r="C96" s="131" t="s">
        <v>531</v>
      </c>
      <c r="D96" s="124" t="s">
        <v>18</v>
      </c>
      <c r="E96" s="124"/>
      <c r="F96" s="46"/>
      <c r="G96" s="65" t="s">
        <v>162</v>
      </c>
      <c r="H96" s="47" t="s">
        <v>453</v>
      </c>
      <c r="I96" s="114"/>
      <c r="J96" s="48" t="s">
        <v>381</v>
      </c>
      <c r="K96" s="114"/>
      <c r="L96" s="45" t="s">
        <v>445</v>
      </c>
      <c r="M96" s="114"/>
      <c r="N96" s="49" t="s">
        <v>224</v>
      </c>
      <c r="O96" s="114"/>
      <c r="P96" s="116"/>
      <c r="Q96" s="125" t="s">
        <v>446</v>
      </c>
      <c r="R96" s="126"/>
      <c r="S96" s="127"/>
      <c r="T96" s="50">
        <f>T95/1.16</f>
        <v>1141732.2931034483</v>
      </c>
      <c r="U96" s="50"/>
      <c r="V96" s="51" t="s">
        <v>352</v>
      </c>
      <c r="W96" s="52" t="s">
        <v>307</v>
      </c>
      <c r="X96" s="52" t="s">
        <v>378</v>
      </c>
      <c r="Y96" s="52" t="s">
        <v>379</v>
      </c>
      <c r="Z96" s="53"/>
      <c r="AA96" s="83"/>
      <c r="AB96" s="118"/>
    </row>
    <row r="97" spans="1:28" s="44" customFormat="1" ht="54" customHeight="1" outlineLevel="1" thickBot="1" x14ac:dyDescent="0.3">
      <c r="A97" s="62" t="s">
        <v>442</v>
      </c>
      <c r="B97" s="121"/>
      <c r="C97" s="123"/>
      <c r="D97" s="128" t="s">
        <v>110</v>
      </c>
      <c r="E97" s="128"/>
      <c r="F97" s="56" t="s">
        <v>369</v>
      </c>
      <c r="G97" s="57" t="s">
        <v>113</v>
      </c>
      <c r="H97" s="58"/>
      <c r="I97" s="57"/>
      <c r="J97" s="57" t="s">
        <v>114</v>
      </c>
      <c r="K97" s="58"/>
      <c r="L97" s="57"/>
      <c r="M97" s="57" t="s">
        <v>115</v>
      </c>
      <c r="N97" s="58"/>
      <c r="O97" s="57"/>
      <c r="P97" s="129"/>
      <c r="Q97" s="129"/>
      <c r="R97" s="63">
        <f>+R95+5</f>
        <v>45158</v>
      </c>
      <c r="S97" s="64" t="s">
        <v>202</v>
      </c>
      <c r="T97" s="59" t="s">
        <v>168</v>
      </c>
      <c r="U97" s="130" t="s">
        <v>170</v>
      </c>
      <c r="V97" s="130"/>
      <c r="W97" s="60"/>
      <c r="X97" s="60"/>
      <c r="Y97" s="60"/>
      <c r="Z97" s="61"/>
      <c r="AA97" s="84"/>
      <c r="AB97" s="119"/>
    </row>
    <row r="98" spans="1:28" s="16" customFormat="1" ht="40.5" customHeight="1" outlineLevel="1" x14ac:dyDescent="0.25">
      <c r="A98" s="111" t="s">
        <v>375</v>
      </c>
      <c r="B98" s="38" t="s">
        <v>371</v>
      </c>
      <c r="C98" s="32" t="s">
        <v>372</v>
      </c>
      <c r="D98" s="28" t="s">
        <v>380</v>
      </c>
      <c r="E98" s="25">
        <v>45033</v>
      </c>
      <c r="F98" s="25">
        <f>+E98+7</f>
        <v>45040</v>
      </c>
      <c r="G98" s="76" t="s">
        <v>181</v>
      </c>
      <c r="H98" s="29">
        <f>+F98+2</f>
        <v>45042</v>
      </c>
      <c r="I98" s="113" t="s">
        <v>181</v>
      </c>
      <c r="J98" s="29">
        <f>+H98+15</f>
        <v>45057</v>
      </c>
      <c r="K98" s="113" t="s">
        <v>17</v>
      </c>
      <c r="L98" s="25">
        <f>+J98+5</f>
        <v>45062</v>
      </c>
      <c r="M98" s="113" t="s">
        <v>17</v>
      </c>
      <c r="N98" s="24">
        <f>+L98+3</f>
        <v>45065</v>
      </c>
      <c r="O98" s="113">
        <v>0.45833333333333331</v>
      </c>
      <c r="P98" s="115" t="s">
        <v>374</v>
      </c>
      <c r="Q98" s="24">
        <v>45078</v>
      </c>
      <c r="R98" s="24">
        <v>45153</v>
      </c>
      <c r="S98" s="30" t="s">
        <v>29</v>
      </c>
      <c r="T98" s="34">
        <f>1170019.06+50000</f>
        <v>1220019.06</v>
      </c>
      <c r="U98" s="66">
        <f>T98*0.3</f>
        <v>366005.71799999999</v>
      </c>
      <c r="V98" s="86">
        <v>400000</v>
      </c>
      <c r="W98" s="86">
        <v>300000</v>
      </c>
      <c r="X98" s="86">
        <f>120000-986.66</f>
        <v>119013.34</v>
      </c>
      <c r="Y98" s="43"/>
      <c r="Z98" s="55">
        <f>T98-U98-V98-W98-X98</f>
        <v>35000.002000000066</v>
      </c>
      <c r="AA98" s="82"/>
      <c r="AB98" s="117"/>
    </row>
    <row r="99" spans="1:28" s="16" customFormat="1" ht="81" customHeight="1" outlineLevel="1" x14ac:dyDescent="0.25">
      <c r="A99" s="112"/>
      <c r="B99" s="120" t="s">
        <v>112</v>
      </c>
      <c r="C99" s="131" t="s">
        <v>401</v>
      </c>
      <c r="D99" s="124" t="s">
        <v>18</v>
      </c>
      <c r="E99" s="124"/>
      <c r="F99" s="46"/>
      <c r="G99" s="65" t="s">
        <v>162</v>
      </c>
      <c r="H99" s="47" t="s">
        <v>453</v>
      </c>
      <c r="I99" s="114"/>
      <c r="J99" s="48" t="s">
        <v>381</v>
      </c>
      <c r="K99" s="114"/>
      <c r="L99" s="45" t="s">
        <v>293</v>
      </c>
      <c r="M99" s="114"/>
      <c r="N99" s="49" t="s">
        <v>377</v>
      </c>
      <c r="O99" s="114"/>
      <c r="P99" s="116"/>
      <c r="Q99" s="125" t="s">
        <v>242</v>
      </c>
      <c r="R99" s="126"/>
      <c r="S99" s="127"/>
      <c r="T99" s="50">
        <f>T98/1.16</f>
        <v>1051740.5689655175</v>
      </c>
      <c r="U99" s="50">
        <f>U98/1.16</f>
        <v>315522.17068965518</v>
      </c>
      <c r="V99" s="51" t="s">
        <v>307</v>
      </c>
      <c r="W99" s="52" t="s">
        <v>378</v>
      </c>
      <c r="X99" s="52" t="s">
        <v>379</v>
      </c>
      <c r="Y99" s="52"/>
      <c r="Z99" s="53"/>
      <c r="AA99" s="83"/>
      <c r="AB99" s="118"/>
    </row>
    <row r="100" spans="1:28" s="44" customFormat="1" ht="54" customHeight="1" outlineLevel="1" thickBot="1" x14ac:dyDescent="0.3">
      <c r="A100" s="62" t="s">
        <v>376</v>
      </c>
      <c r="B100" s="121"/>
      <c r="C100" s="123"/>
      <c r="D100" s="128" t="s">
        <v>110</v>
      </c>
      <c r="E100" s="128"/>
      <c r="F100" s="56" t="s">
        <v>373</v>
      </c>
      <c r="G100" s="57" t="s">
        <v>113</v>
      </c>
      <c r="H100" s="58"/>
      <c r="I100" s="57"/>
      <c r="J100" s="57" t="s">
        <v>114</v>
      </c>
      <c r="K100" s="58"/>
      <c r="L100" s="57"/>
      <c r="M100" s="57" t="s">
        <v>115</v>
      </c>
      <c r="N100" s="58"/>
      <c r="O100" s="57"/>
      <c r="P100" s="129"/>
      <c r="Q100" s="129"/>
      <c r="R100" s="63">
        <f>+R98+5</f>
        <v>45158</v>
      </c>
      <c r="S100" s="64" t="s">
        <v>202</v>
      </c>
      <c r="T100" s="59" t="s">
        <v>168</v>
      </c>
      <c r="U100" s="130" t="s">
        <v>170</v>
      </c>
      <c r="V100" s="130"/>
      <c r="W100" s="60"/>
      <c r="X100" s="60"/>
      <c r="Y100" s="60"/>
      <c r="Z100" s="61"/>
      <c r="AA100" s="84"/>
      <c r="AB100" s="119"/>
    </row>
    <row r="101" spans="1:28" s="16" customFormat="1" ht="40.5" customHeight="1" outlineLevel="1" x14ac:dyDescent="0.25">
      <c r="A101" s="111" t="s">
        <v>375</v>
      </c>
      <c r="B101" s="38" t="s">
        <v>411</v>
      </c>
      <c r="C101" s="32" t="s">
        <v>417</v>
      </c>
      <c r="D101" s="28" t="s">
        <v>380</v>
      </c>
      <c r="E101" s="25">
        <v>45033</v>
      </c>
      <c r="F101" s="25">
        <f>+E101+7</f>
        <v>45040</v>
      </c>
      <c r="G101" s="92" t="s">
        <v>415</v>
      </c>
      <c r="H101" s="29">
        <f>+F101+2</f>
        <v>45042</v>
      </c>
      <c r="I101" s="113" t="s">
        <v>416</v>
      </c>
      <c r="J101" s="29">
        <f>+H101+15</f>
        <v>45057</v>
      </c>
      <c r="K101" s="113" t="s">
        <v>38</v>
      </c>
      <c r="L101" s="25">
        <f>+J101+5</f>
        <v>45062</v>
      </c>
      <c r="M101" s="113" t="s">
        <v>181</v>
      </c>
      <c r="N101" s="24">
        <f>+L101+3</f>
        <v>45065</v>
      </c>
      <c r="O101" s="113" t="s">
        <v>181</v>
      </c>
      <c r="P101" s="115" t="s">
        <v>412</v>
      </c>
      <c r="Q101" s="24">
        <v>45078</v>
      </c>
      <c r="R101" s="24">
        <v>45153</v>
      </c>
      <c r="S101" s="30" t="s">
        <v>29</v>
      </c>
      <c r="T101" s="34">
        <v>1167446.28</v>
      </c>
      <c r="U101" s="66">
        <f>T101*0.3</f>
        <v>350233.88400000002</v>
      </c>
      <c r="V101" s="86">
        <v>402300.2</v>
      </c>
      <c r="W101" s="86">
        <v>300000</v>
      </c>
      <c r="X101" s="86">
        <f>120000-986.66</f>
        <v>119013.34</v>
      </c>
      <c r="Y101" s="43"/>
      <c r="Z101" s="55">
        <f>T101-U101-V101-W101-X101</f>
        <v>-4101.1440000000584</v>
      </c>
      <c r="AA101" s="82"/>
      <c r="AB101" s="117"/>
    </row>
    <row r="102" spans="1:28" s="16" customFormat="1" ht="81" customHeight="1" outlineLevel="1" x14ac:dyDescent="0.25">
      <c r="A102" s="112"/>
      <c r="B102" s="120" t="s">
        <v>112</v>
      </c>
      <c r="C102" s="131" t="s">
        <v>179</v>
      </c>
      <c r="D102" s="124" t="s">
        <v>18</v>
      </c>
      <c r="E102" s="124"/>
      <c r="F102" s="46"/>
      <c r="G102" s="65" t="s">
        <v>162</v>
      </c>
      <c r="H102" s="47" t="s">
        <v>453</v>
      </c>
      <c r="I102" s="114"/>
      <c r="J102" s="48" t="s">
        <v>381</v>
      </c>
      <c r="K102" s="114"/>
      <c r="L102" s="45" t="s">
        <v>293</v>
      </c>
      <c r="M102" s="114"/>
      <c r="N102" s="49" t="s">
        <v>377</v>
      </c>
      <c r="O102" s="114"/>
      <c r="P102" s="116"/>
      <c r="Q102" s="125" t="s">
        <v>414</v>
      </c>
      <c r="R102" s="126"/>
      <c r="S102" s="127"/>
      <c r="T102" s="50">
        <f>T101/1.16</f>
        <v>1006419.2068965518</v>
      </c>
      <c r="U102" s="50">
        <f>U101/1.16</f>
        <v>301925.76206896553</v>
      </c>
      <c r="V102" s="51" t="s">
        <v>307</v>
      </c>
      <c r="W102" s="52" t="s">
        <v>378</v>
      </c>
      <c r="X102" s="52" t="s">
        <v>379</v>
      </c>
      <c r="Y102" s="52"/>
      <c r="Z102" s="53"/>
      <c r="AA102" s="83"/>
      <c r="AB102" s="118"/>
    </row>
    <row r="103" spans="1:28" s="44" customFormat="1" ht="54" customHeight="1" outlineLevel="1" thickBot="1" x14ac:dyDescent="0.3">
      <c r="A103" s="62" t="s">
        <v>413</v>
      </c>
      <c r="B103" s="121"/>
      <c r="C103" s="123"/>
      <c r="D103" s="128" t="s">
        <v>110</v>
      </c>
      <c r="E103" s="128"/>
      <c r="F103" s="56" t="s">
        <v>418</v>
      </c>
      <c r="G103" s="57" t="s">
        <v>113</v>
      </c>
      <c r="H103" s="58"/>
      <c r="I103" s="57"/>
      <c r="J103" s="57" t="s">
        <v>114</v>
      </c>
      <c r="K103" s="58"/>
      <c r="L103" s="57"/>
      <c r="M103" s="57" t="s">
        <v>115</v>
      </c>
      <c r="N103" s="58"/>
      <c r="O103" s="57"/>
      <c r="P103" s="129"/>
      <c r="Q103" s="129"/>
      <c r="R103" s="63">
        <f>+R101+5</f>
        <v>45158</v>
      </c>
      <c r="S103" s="64" t="s">
        <v>202</v>
      </c>
      <c r="T103" s="59" t="s">
        <v>168</v>
      </c>
      <c r="U103" s="130" t="s">
        <v>170</v>
      </c>
      <c r="V103" s="130"/>
      <c r="W103" s="60"/>
      <c r="X103" s="60"/>
      <c r="Y103" s="60"/>
      <c r="Z103" s="61"/>
      <c r="AA103" s="84"/>
      <c r="AB103" s="119"/>
    </row>
    <row r="104" spans="1:28" s="16" customFormat="1" ht="40.5" customHeight="1" outlineLevel="1" x14ac:dyDescent="0.25">
      <c r="A104" s="111" t="s">
        <v>375</v>
      </c>
      <c r="B104" s="38" t="s">
        <v>422</v>
      </c>
      <c r="C104" s="32" t="s">
        <v>423</v>
      </c>
      <c r="D104" s="28" t="s">
        <v>380</v>
      </c>
      <c r="E104" s="25">
        <v>45036</v>
      </c>
      <c r="F104" s="25">
        <f>+E104+7</f>
        <v>45043</v>
      </c>
      <c r="G104" s="94" t="s">
        <v>17</v>
      </c>
      <c r="H104" s="29">
        <f>+F104+2</f>
        <v>45045</v>
      </c>
      <c r="I104" s="113" t="s">
        <v>17</v>
      </c>
      <c r="J104" s="29">
        <f>+H104+16</f>
        <v>45061</v>
      </c>
      <c r="K104" s="113" t="s">
        <v>17</v>
      </c>
      <c r="L104" s="25">
        <f>+J104+7</f>
        <v>45068</v>
      </c>
      <c r="M104" s="113" t="s">
        <v>17</v>
      </c>
      <c r="N104" s="24">
        <f>+L104+3</f>
        <v>45071</v>
      </c>
      <c r="O104" s="113" t="s">
        <v>17</v>
      </c>
      <c r="P104" s="115" t="s">
        <v>424</v>
      </c>
      <c r="Q104" s="24">
        <v>45078</v>
      </c>
      <c r="R104" s="24">
        <v>45153</v>
      </c>
      <c r="S104" s="30" t="s">
        <v>29</v>
      </c>
      <c r="T104" s="34">
        <v>1231969.5900000001</v>
      </c>
      <c r="U104" s="66">
        <f>T104*0.3</f>
        <v>369590.87700000004</v>
      </c>
      <c r="V104" s="86">
        <v>443365.37</v>
      </c>
      <c r="W104" s="86">
        <v>300000</v>
      </c>
      <c r="X104" s="86">
        <f>120000-986.66</f>
        <v>119013.34</v>
      </c>
      <c r="Y104" s="43"/>
      <c r="Z104" s="55">
        <f>T104-U104-V104-W104-X104</f>
        <v>2.9999999969732016E-3</v>
      </c>
      <c r="AA104" s="82"/>
      <c r="AB104" s="117"/>
    </row>
    <row r="105" spans="1:28" s="16" customFormat="1" ht="81" customHeight="1" outlineLevel="1" x14ac:dyDescent="0.25">
      <c r="A105" s="112"/>
      <c r="B105" s="120" t="s">
        <v>112</v>
      </c>
      <c r="C105" s="122" t="s">
        <v>532</v>
      </c>
      <c r="D105" s="124" t="s">
        <v>18</v>
      </c>
      <c r="E105" s="124"/>
      <c r="F105" s="46"/>
      <c r="G105" s="65" t="s">
        <v>162</v>
      </c>
      <c r="H105" s="47" t="s">
        <v>453</v>
      </c>
      <c r="I105" s="114"/>
      <c r="J105" s="48" t="s">
        <v>381</v>
      </c>
      <c r="K105" s="114"/>
      <c r="L105" s="45" t="s">
        <v>293</v>
      </c>
      <c r="M105" s="114"/>
      <c r="N105" s="49" t="s">
        <v>426</v>
      </c>
      <c r="O105" s="114"/>
      <c r="P105" s="116"/>
      <c r="Q105" s="125" t="s">
        <v>428</v>
      </c>
      <c r="R105" s="126"/>
      <c r="S105" s="127"/>
      <c r="T105" s="50">
        <f>T104/1.16</f>
        <v>1062042.7500000002</v>
      </c>
      <c r="U105" s="50">
        <f>U104/1.16</f>
        <v>318612.82500000007</v>
      </c>
      <c r="V105" s="51" t="s">
        <v>307</v>
      </c>
      <c r="W105" s="52" t="s">
        <v>378</v>
      </c>
      <c r="X105" s="52" t="s">
        <v>379</v>
      </c>
      <c r="Y105" s="52"/>
      <c r="Z105" s="53"/>
      <c r="AA105" s="83"/>
      <c r="AB105" s="118"/>
    </row>
    <row r="106" spans="1:28" s="44" customFormat="1" ht="54" customHeight="1" outlineLevel="1" thickBot="1" x14ac:dyDescent="0.3">
      <c r="A106" s="62" t="s">
        <v>425</v>
      </c>
      <c r="B106" s="121"/>
      <c r="C106" s="123"/>
      <c r="D106" s="128" t="s">
        <v>110</v>
      </c>
      <c r="E106" s="128"/>
      <c r="F106" s="56" t="s">
        <v>427</v>
      </c>
      <c r="G106" s="57" t="s">
        <v>113</v>
      </c>
      <c r="H106" s="58"/>
      <c r="I106" s="57"/>
      <c r="J106" s="57" t="s">
        <v>114</v>
      </c>
      <c r="K106" s="58"/>
      <c r="L106" s="57"/>
      <c r="M106" s="57" t="s">
        <v>115</v>
      </c>
      <c r="N106" s="58"/>
      <c r="O106" s="57"/>
      <c r="P106" s="129"/>
      <c r="Q106" s="129"/>
      <c r="R106" s="63">
        <f>+R104+5</f>
        <v>45158</v>
      </c>
      <c r="S106" s="64" t="s">
        <v>202</v>
      </c>
      <c r="T106" s="59" t="s">
        <v>168</v>
      </c>
      <c r="U106" s="130" t="s">
        <v>170</v>
      </c>
      <c r="V106" s="130"/>
      <c r="W106" s="60"/>
      <c r="X106" s="60"/>
      <c r="Y106" s="60"/>
      <c r="Z106" s="61"/>
      <c r="AA106" s="84"/>
      <c r="AB106" s="119"/>
    </row>
    <row r="107" spans="1:28" s="16" customFormat="1" ht="40.5" customHeight="1" outlineLevel="1" x14ac:dyDescent="0.25">
      <c r="A107" s="111" t="s">
        <v>451</v>
      </c>
      <c r="B107" s="38" t="s">
        <v>447</v>
      </c>
      <c r="C107" s="32" t="s">
        <v>448</v>
      </c>
      <c r="D107" s="28" t="s">
        <v>452</v>
      </c>
      <c r="E107" s="25">
        <v>45044</v>
      </c>
      <c r="F107" s="25">
        <f>+E107+7</f>
        <v>45051</v>
      </c>
      <c r="G107" s="100" t="s">
        <v>17</v>
      </c>
      <c r="H107" s="29">
        <f>+F107+3</f>
        <v>45054</v>
      </c>
      <c r="I107" s="113" t="s">
        <v>17</v>
      </c>
      <c r="J107" s="29">
        <f>+H107+16</f>
        <v>45070</v>
      </c>
      <c r="K107" s="113" t="s">
        <v>17</v>
      </c>
      <c r="L107" s="25">
        <f>+J107+7</f>
        <v>45077</v>
      </c>
      <c r="M107" s="113" t="s">
        <v>17</v>
      </c>
      <c r="N107" s="24">
        <f>+L107+5</f>
        <v>45082</v>
      </c>
      <c r="O107" s="113" t="s">
        <v>17</v>
      </c>
      <c r="P107" s="115" t="s">
        <v>450</v>
      </c>
      <c r="Q107" s="24">
        <v>45089</v>
      </c>
      <c r="R107" s="24">
        <v>45169</v>
      </c>
      <c r="S107" s="30" t="s">
        <v>454</v>
      </c>
      <c r="T107" s="34">
        <v>2505480.46</v>
      </c>
      <c r="U107" s="66">
        <f>T107*0.3</f>
        <v>751644.13799999992</v>
      </c>
      <c r="V107" s="86">
        <v>750000</v>
      </c>
      <c r="W107" s="86">
        <v>553836.31999999995</v>
      </c>
      <c r="X107" s="86">
        <v>450000</v>
      </c>
      <c r="Y107" s="43"/>
      <c r="Z107" s="55">
        <f>T107-U107-V107-W107-X107</f>
        <v>2.0000002114102244E-3</v>
      </c>
      <c r="AA107" s="82"/>
      <c r="AB107" s="117"/>
    </row>
    <row r="108" spans="1:28" s="16" customFormat="1" ht="81" customHeight="1" outlineLevel="1" x14ac:dyDescent="0.25">
      <c r="A108" s="112"/>
      <c r="B108" s="120" t="s">
        <v>112</v>
      </c>
      <c r="C108" s="122" t="s">
        <v>533</v>
      </c>
      <c r="D108" s="124" t="s">
        <v>72</v>
      </c>
      <c r="E108" s="124"/>
      <c r="F108" s="46"/>
      <c r="G108" s="65" t="s">
        <v>162</v>
      </c>
      <c r="H108" s="47" t="s">
        <v>453</v>
      </c>
      <c r="I108" s="114"/>
      <c r="J108" s="48" t="s">
        <v>381</v>
      </c>
      <c r="K108" s="114"/>
      <c r="L108" s="45" t="s">
        <v>293</v>
      </c>
      <c r="M108" s="114"/>
      <c r="N108" s="49" t="s">
        <v>182</v>
      </c>
      <c r="O108" s="114"/>
      <c r="P108" s="116"/>
      <c r="Q108" s="125" t="s">
        <v>428</v>
      </c>
      <c r="R108" s="126"/>
      <c r="S108" s="127"/>
      <c r="T108" s="50">
        <f>T107/1.16</f>
        <v>2159896.9482758623</v>
      </c>
      <c r="U108" s="50">
        <f>U107/1.16</f>
        <v>647969.08448275854</v>
      </c>
      <c r="V108" s="51" t="s">
        <v>307</v>
      </c>
      <c r="W108" s="52" t="s">
        <v>378</v>
      </c>
      <c r="X108" s="52" t="s">
        <v>466</v>
      </c>
      <c r="Y108" s="52"/>
      <c r="Z108" s="53"/>
      <c r="AA108" s="83"/>
      <c r="AB108" s="118"/>
    </row>
    <row r="109" spans="1:28" s="44" customFormat="1" ht="54" customHeight="1" outlineLevel="1" thickBot="1" x14ac:dyDescent="0.3">
      <c r="A109" s="62" t="s">
        <v>455</v>
      </c>
      <c r="B109" s="121"/>
      <c r="C109" s="123"/>
      <c r="D109" s="128" t="s">
        <v>110</v>
      </c>
      <c r="E109" s="128"/>
      <c r="F109" s="56" t="s">
        <v>449</v>
      </c>
      <c r="G109" s="57" t="s">
        <v>113</v>
      </c>
      <c r="H109" s="58"/>
      <c r="I109" s="57"/>
      <c r="J109" s="57" t="s">
        <v>114</v>
      </c>
      <c r="K109" s="58"/>
      <c r="L109" s="57"/>
      <c r="M109" s="57" t="s">
        <v>115</v>
      </c>
      <c r="N109" s="58"/>
      <c r="O109" s="57"/>
      <c r="P109" s="129"/>
      <c r="Q109" s="129"/>
      <c r="R109" s="63">
        <f>+R107+5</f>
        <v>45174</v>
      </c>
      <c r="S109" s="64" t="s">
        <v>202</v>
      </c>
      <c r="T109" s="59" t="s">
        <v>168</v>
      </c>
      <c r="U109" s="130" t="s">
        <v>170</v>
      </c>
      <c r="V109" s="130"/>
      <c r="W109" s="60"/>
      <c r="X109" s="60"/>
      <c r="Y109" s="60"/>
      <c r="Z109" s="61"/>
      <c r="AA109" s="84"/>
      <c r="AB109" s="119"/>
    </row>
    <row r="110" spans="1:28" s="16" customFormat="1" ht="40.5" customHeight="1" outlineLevel="1" x14ac:dyDescent="0.25">
      <c r="A110" s="111" t="s">
        <v>457</v>
      </c>
      <c r="B110" s="38" t="s">
        <v>459</v>
      </c>
      <c r="C110" s="32" t="s">
        <v>460</v>
      </c>
      <c r="D110" s="28" t="s">
        <v>461</v>
      </c>
      <c r="E110" s="25">
        <v>45048</v>
      </c>
      <c r="F110" s="25">
        <f>+E110+7</f>
        <v>45055</v>
      </c>
      <c r="G110" s="101" t="s">
        <v>21</v>
      </c>
      <c r="H110" s="29">
        <f>+F110+2</f>
        <v>45057</v>
      </c>
      <c r="I110" s="113" t="s">
        <v>21</v>
      </c>
      <c r="J110" s="29">
        <f>+H110+11</f>
        <v>45068</v>
      </c>
      <c r="K110" s="113" t="s">
        <v>17</v>
      </c>
      <c r="L110" s="25">
        <f>+J110+7</f>
        <v>45075</v>
      </c>
      <c r="M110" s="113" t="s">
        <v>17</v>
      </c>
      <c r="N110" s="24">
        <f>+L110+4</f>
        <v>45079</v>
      </c>
      <c r="O110" s="113" t="s">
        <v>17</v>
      </c>
      <c r="P110" s="115" t="s">
        <v>463</v>
      </c>
      <c r="Q110" s="24">
        <v>45092</v>
      </c>
      <c r="R110" s="24">
        <v>45153</v>
      </c>
      <c r="S110" s="30" t="s">
        <v>351</v>
      </c>
      <c r="T110" s="34">
        <v>1562454.03</v>
      </c>
      <c r="U110" s="66">
        <f>T110*0.3</f>
        <v>468736.20899999997</v>
      </c>
      <c r="V110" s="86">
        <v>343717.82</v>
      </c>
      <c r="W110" s="86">
        <v>500000</v>
      </c>
      <c r="X110" s="86">
        <v>250000</v>
      </c>
      <c r="Y110" s="43"/>
      <c r="Z110" s="55">
        <f>T110-U110-V110-W110-X110</f>
        <v>9.9999993108212948E-4</v>
      </c>
      <c r="AA110" s="82"/>
      <c r="AB110" s="117"/>
    </row>
    <row r="111" spans="1:28" s="16" customFormat="1" ht="81" customHeight="1" outlineLevel="1" x14ac:dyDescent="0.25">
      <c r="A111" s="112"/>
      <c r="B111" s="120" t="s">
        <v>112</v>
      </c>
      <c r="C111" s="122" t="s">
        <v>534</v>
      </c>
      <c r="D111" s="124" t="s">
        <v>72</v>
      </c>
      <c r="E111" s="124"/>
      <c r="F111" s="46"/>
      <c r="G111" s="65" t="s">
        <v>162</v>
      </c>
      <c r="H111" s="47" t="s">
        <v>35</v>
      </c>
      <c r="I111" s="114"/>
      <c r="J111" s="48" t="s">
        <v>200</v>
      </c>
      <c r="K111" s="114"/>
      <c r="L111" s="45" t="s">
        <v>293</v>
      </c>
      <c r="M111" s="114"/>
      <c r="N111" s="49" t="s">
        <v>426</v>
      </c>
      <c r="O111" s="114"/>
      <c r="P111" s="116"/>
      <c r="Q111" s="125" t="s">
        <v>464</v>
      </c>
      <c r="R111" s="126"/>
      <c r="S111" s="127"/>
      <c r="T111" s="50">
        <f>T110/1.16</f>
        <v>1346943.129310345</v>
      </c>
      <c r="U111" s="50">
        <f>U110/1.16</f>
        <v>404082.93879310344</v>
      </c>
      <c r="V111" s="51" t="s">
        <v>465</v>
      </c>
      <c r="W111" s="52" t="s">
        <v>378</v>
      </c>
      <c r="X111" s="52" t="s">
        <v>379</v>
      </c>
      <c r="Y111" s="52"/>
      <c r="Z111" s="53"/>
      <c r="AA111" s="83"/>
      <c r="AB111" s="118"/>
    </row>
    <row r="112" spans="1:28" s="44" customFormat="1" ht="54" customHeight="1" outlineLevel="1" thickBot="1" x14ac:dyDescent="0.3">
      <c r="A112" s="62" t="s">
        <v>458</v>
      </c>
      <c r="B112" s="121"/>
      <c r="C112" s="123"/>
      <c r="D112" s="128" t="s">
        <v>110</v>
      </c>
      <c r="E112" s="128"/>
      <c r="F112" s="56" t="s">
        <v>462</v>
      </c>
      <c r="G112" s="57" t="s">
        <v>113</v>
      </c>
      <c r="H112" s="58"/>
      <c r="I112" s="57"/>
      <c r="J112" s="57" t="s">
        <v>114</v>
      </c>
      <c r="K112" s="58"/>
      <c r="L112" s="57"/>
      <c r="M112" s="57" t="s">
        <v>115</v>
      </c>
      <c r="N112" s="58"/>
      <c r="O112" s="57"/>
      <c r="P112" s="129"/>
      <c r="Q112" s="129"/>
      <c r="R112" s="63">
        <f>+R110+5</f>
        <v>45158</v>
      </c>
      <c r="S112" s="64" t="s">
        <v>202</v>
      </c>
      <c r="T112" s="59" t="s">
        <v>168</v>
      </c>
      <c r="U112" s="130" t="s">
        <v>170</v>
      </c>
      <c r="V112" s="130"/>
      <c r="W112" s="60"/>
      <c r="X112" s="60"/>
      <c r="Y112" s="60"/>
      <c r="Z112" s="61"/>
      <c r="AA112" s="84"/>
      <c r="AB112" s="119"/>
    </row>
    <row r="113" spans="1:28" s="16" customFormat="1" ht="40.5" customHeight="1" outlineLevel="1" x14ac:dyDescent="0.25">
      <c r="A113" s="111" t="s">
        <v>467</v>
      </c>
      <c r="B113" s="38" t="s">
        <v>469</v>
      </c>
      <c r="C113" s="32" t="s">
        <v>470</v>
      </c>
      <c r="D113" s="28" t="s">
        <v>471</v>
      </c>
      <c r="E113" s="25">
        <v>45048</v>
      </c>
      <c r="F113" s="25">
        <f>+E113+7</f>
        <v>45055</v>
      </c>
      <c r="G113" s="101" t="s">
        <v>39</v>
      </c>
      <c r="H113" s="29">
        <f>+F113+2</f>
        <v>45057</v>
      </c>
      <c r="I113" s="113" t="s">
        <v>39</v>
      </c>
      <c r="J113" s="29">
        <f>+H113+11</f>
        <v>45068</v>
      </c>
      <c r="K113" s="113" t="s">
        <v>38</v>
      </c>
      <c r="L113" s="25">
        <f>+J113+7</f>
        <v>45075</v>
      </c>
      <c r="M113" s="113" t="s">
        <v>38</v>
      </c>
      <c r="N113" s="24">
        <f>+L113+4</f>
        <v>45079</v>
      </c>
      <c r="O113" s="113" t="s">
        <v>39</v>
      </c>
      <c r="P113" s="115" t="s">
        <v>473</v>
      </c>
      <c r="Q113" s="24">
        <v>45092</v>
      </c>
      <c r="R113" s="24">
        <v>45169</v>
      </c>
      <c r="S113" s="30" t="s">
        <v>474</v>
      </c>
      <c r="T113" s="34">
        <v>2641755.89</v>
      </c>
      <c r="U113" s="66">
        <f>T113*0.3</f>
        <v>792526.76699999999</v>
      </c>
      <c r="V113" s="86">
        <v>450000</v>
      </c>
      <c r="W113" s="86">
        <f>750000-770.88</f>
        <v>749229.12</v>
      </c>
      <c r="X113" s="86">
        <v>650000</v>
      </c>
      <c r="Y113" s="43"/>
      <c r="Z113" s="55">
        <f>T113-U113-V113-W113-X113</f>
        <v>3.0000001424923539E-3</v>
      </c>
      <c r="AA113" s="82"/>
      <c r="AB113" s="117"/>
    </row>
    <row r="114" spans="1:28" s="16" customFormat="1" ht="81" customHeight="1" outlineLevel="1" x14ac:dyDescent="0.25">
      <c r="A114" s="112"/>
      <c r="B114" s="120" t="s">
        <v>112</v>
      </c>
      <c r="C114" s="122" t="s">
        <v>535</v>
      </c>
      <c r="D114" s="124" t="s">
        <v>72</v>
      </c>
      <c r="E114" s="124"/>
      <c r="F114" s="46"/>
      <c r="G114" s="65" t="s">
        <v>162</v>
      </c>
      <c r="H114" s="47" t="s">
        <v>35</v>
      </c>
      <c r="I114" s="114"/>
      <c r="J114" s="48" t="s">
        <v>200</v>
      </c>
      <c r="K114" s="114"/>
      <c r="L114" s="45" t="s">
        <v>293</v>
      </c>
      <c r="M114" s="114"/>
      <c r="N114" s="49" t="s">
        <v>377</v>
      </c>
      <c r="O114" s="114"/>
      <c r="P114" s="116"/>
      <c r="Q114" s="125" t="s">
        <v>475</v>
      </c>
      <c r="R114" s="126"/>
      <c r="S114" s="127"/>
      <c r="T114" s="50">
        <f>T113/1.16</f>
        <v>2277375.7672413797</v>
      </c>
      <c r="U114" s="50">
        <f>U113/1.16</f>
        <v>683212.73017241387</v>
      </c>
      <c r="V114" s="51" t="s">
        <v>465</v>
      </c>
      <c r="W114" s="52" t="s">
        <v>378</v>
      </c>
      <c r="X114" s="52" t="s">
        <v>379</v>
      </c>
      <c r="Y114" s="52"/>
      <c r="Z114" s="53"/>
      <c r="AA114" s="83"/>
      <c r="AB114" s="118"/>
    </row>
    <row r="115" spans="1:28" s="44" customFormat="1" ht="54" customHeight="1" outlineLevel="1" thickBot="1" x14ac:dyDescent="0.3">
      <c r="A115" s="62" t="s">
        <v>468</v>
      </c>
      <c r="B115" s="121"/>
      <c r="C115" s="123"/>
      <c r="D115" s="128" t="s">
        <v>110</v>
      </c>
      <c r="E115" s="128"/>
      <c r="F115" s="56" t="s">
        <v>472</v>
      </c>
      <c r="G115" s="57" t="s">
        <v>113</v>
      </c>
      <c r="H115" s="58"/>
      <c r="I115" s="57"/>
      <c r="J115" s="57" t="s">
        <v>114</v>
      </c>
      <c r="K115" s="58"/>
      <c r="L115" s="57"/>
      <c r="M115" s="57" t="s">
        <v>115</v>
      </c>
      <c r="N115" s="58"/>
      <c r="O115" s="57"/>
      <c r="P115" s="129"/>
      <c r="Q115" s="129"/>
      <c r="R115" s="63">
        <f>+R113+5</f>
        <v>45174</v>
      </c>
      <c r="S115" s="64" t="s">
        <v>202</v>
      </c>
      <c r="T115" s="59" t="s">
        <v>168</v>
      </c>
      <c r="U115" s="130" t="s">
        <v>170</v>
      </c>
      <c r="V115" s="130"/>
      <c r="W115" s="60"/>
      <c r="X115" s="60"/>
      <c r="Y115" s="60"/>
      <c r="Z115" s="61"/>
      <c r="AA115" s="84"/>
      <c r="AB115" s="119"/>
    </row>
    <row r="116" spans="1:28" s="16" customFormat="1" ht="40.5" customHeight="1" outlineLevel="1" x14ac:dyDescent="0.25">
      <c r="A116" s="111" t="s">
        <v>441</v>
      </c>
      <c r="B116" s="38" t="s">
        <v>477</v>
      </c>
      <c r="C116" s="32" t="s">
        <v>478</v>
      </c>
      <c r="D116" s="28" t="s">
        <v>479</v>
      </c>
      <c r="E116" s="25">
        <v>45048</v>
      </c>
      <c r="F116" s="25">
        <f>+E116+7</f>
        <v>45055</v>
      </c>
      <c r="G116" s="101" t="s">
        <v>181</v>
      </c>
      <c r="H116" s="29">
        <f>+F116+2</f>
        <v>45057</v>
      </c>
      <c r="I116" s="113" t="s">
        <v>181</v>
      </c>
      <c r="J116" s="29">
        <f>+H116+11</f>
        <v>45068</v>
      </c>
      <c r="K116" s="113" t="s">
        <v>215</v>
      </c>
      <c r="L116" s="25">
        <f>+J116+7</f>
        <v>45075</v>
      </c>
      <c r="M116" s="113" t="s">
        <v>215</v>
      </c>
      <c r="N116" s="24">
        <f>+L116+4</f>
        <v>45079</v>
      </c>
      <c r="O116" s="113" t="s">
        <v>38</v>
      </c>
      <c r="P116" s="115" t="s">
        <v>481</v>
      </c>
      <c r="Q116" s="24">
        <v>45092</v>
      </c>
      <c r="R116" s="24">
        <v>45184</v>
      </c>
      <c r="S116" s="30" t="s">
        <v>444</v>
      </c>
      <c r="T116" s="34">
        <v>1178333.06</v>
      </c>
      <c r="U116" s="66">
        <f>T116*0.3</f>
        <v>353499.91800000001</v>
      </c>
      <c r="V116" s="86">
        <v>150000</v>
      </c>
      <c r="W116" s="86">
        <f>350000-14166.86</f>
        <v>335833.14</v>
      </c>
      <c r="X116" s="86">
        <v>250000</v>
      </c>
      <c r="Y116" s="86">
        <v>89000</v>
      </c>
      <c r="Z116" s="55">
        <f>T116-U116-V116-W116-X116-Y116</f>
        <v>1.9999999785795808E-3</v>
      </c>
      <c r="AA116" s="82"/>
      <c r="AB116" s="117"/>
    </row>
    <row r="117" spans="1:28" s="16" customFormat="1" ht="81" customHeight="1" outlineLevel="1" x14ac:dyDescent="0.25">
      <c r="A117" s="112"/>
      <c r="B117" s="120" t="s">
        <v>112</v>
      </c>
      <c r="C117" s="122" t="s">
        <v>536</v>
      </c>
      <c r="D117" s="124" t="s">
        <v>18</v>
      </c>
      <c r="E117" s="124"/>
      <c r="F117" s="46"/>
      <c r="G117" s="65" t="s">
        <v>162</v>
      </c>
      <c r="H117" s="47" t="s">
        <v>453</v>
      </c>
      <c r="I117" s="114"/>
      <c r="J117" s="48" t="s">
        <v>200</v>
      </c>
      <c r="K117" s="114"/>
      <c r="L117" s="45" t="s">
        <v>293</v>
      </c>
      <c r="M117" s="114"/>
      <c r="N117" s="49" t="s">
        <v>426</v>
      </c>
      <c r="O117" s="114"/>
      <c r="P117" s="116"/>
      <c r="Q117" s="125" t="s">
        <v>482</v>
      </c>
      <c r="R117" s="126"/>
      <c r="S117" s="127"/>
      <c r="T117" s="50">
        <f>T116/1.16</f>
        <v>1015804.3620689657</v>
      </c>
      <c r="U117" s="50">
        <f>U116/1.16</f>
        <v>304741.30862068967</v>
      </c>
      <c r="V117" s="51" t="s">
        <v>465</v>
      </c>
      <c r="W117" s="52" t="s">
        <v>378</v>
      </c>
      <c r="X117" s="52" t="s">
        <v>466</v>
      </c>
      <c r="Y117" s="52" t="s">
        <v>483</v>
      </c>
      <c r="Z117" s="53"/>
      <c r="AA117" s="83"/>
      <c r="AB117" s="118"/>
    </row>
    <row r="118" spans="1:28" s="44" customFormat="1" ht="54" customHeight="1" outlineLevel="1" thickBot="1" x14ac:dyDescent="0.3">
      <c r="A118" s="62" t="s">
        <v>476</v>
      </c>
      <c r="B118" s="121"/>
      <c r="C118" s="123"/>
      <c r="D118" s="128" t="s">
        <v>110</v>
      </c>
      <c r="E118" s="128"/>
      <c r="F118" s="56" t="s">
        <v>480</v>
      </c>
      <c r="G118" s="57" t="s">
        <v>113</v>
      </c>
      <c r="H118" s="58"/>
      <c r="I118" s="57"/>
      <c r="J118" s="57" t="s">
        <v>114</v>
      </c>
      <c r="K118" s="58"/>
      <c r="L118" s="57"/>
      <c r="M118" s="57" t="s">
        <v>115</v>
      </c>
      <c r="N118" s="58"/>
      <c r="O118" s="57"/>
      <c r="P118" s="129"/>
      <c r="Q118" s="129"/>
      <c r="R118" s="63">
        <f>+R116+5</f>
        <v>45189</v>
      </c>
      <c r="S118" s="64" t="s">
        <v>202</v>
      </c>
      <c r="T118" s="59" t="s">
        <v>168</v>
      </c>
      <c r="U118" s="130" t="s">
        <v>170</v>
      </c>
      <c r="V118" s="130"/>
      <c r="W118" s="60"/>
      <c r="X118" s="60"/>
      <c r="Y118" s="60"/>
      <c r="Z118" s="61"/>
      <c r="AA118" s="84"/>
      <c r="AB118" s="119"/>
    </row>
    <row r="119" spans="1:28" s="16" customFormat="1" ht="40.5" customHeight="1" outlineLevel="1" x14ac:dyDescent="0.25">
      <c r="A119" s="111" t="s">
        <v>484</v>
      </c>
      <c r="B119" s="38" t="s">
        <v>485</v>
      </c>
      <c r="C119" s="32" t="s">
        <v>486</v>
      </c>
      <c r="D119" s="28" t="s">
        <v>487</v>
      </c>
      <c r="E119" s="25">
        <v>45054</v>
      </c>
      <c r="F119" s="25">
        <f>+E119+7</f>
        <v>45061</v>
      </c>
      <c r="G119" s="101" t="s">
        <v>21</v>
      </c>
      <c r="H119" s="29">
        <f>+F119+2</f>
        <v>45063</v>
      </c>
      <c r="I119" s="113" t="s">
        <v>21</v>
      </c>
      <c r="J119" s="29">
        <f>+H119+13</f>
        <v>45076</v>
      </c>
      <c r="K119" s="113" t="s">
        <v>21</v>
      </c>
      <c r="L119" s="25">
        <f>+J119+7</f>
        <v>45083</v>
      </c>
      <c r="M119" s="113" t="s">
        <v>17</v>
      </c>
      <c r="N119" s="24">
        <f>+L119+6</f>
        <v>45089</v>
      </c>
      <c r="O119" s="113" t="s">
        <v>21</v>
      </c>
      <c r="P119" s="115" t="s">
        <v>490</v>
      </c>
      <c r="Q119" s="24">
        <v>45092</v>
      </c>
      <c r="R119" s="24">
        <v>45169</v>
      </c>
      <c r="S119" s="30" t="s">
        <v>474</v>
      </c>
      <c r="T119" s="34">
        <v>1317300.44</v>
      </c>
      <c r="U119" s="66">
        <f>T119*0.3</f>
        <v>395190.13199999998</v>
      </c>
      <c r="V119" s="86">
        <v>250000</v>
      </c>
      <c r="W119" s="86">
        <v>422110.31</v>
      </c>
      <c r="X119" s="86">
        <v>250000</v>
      </c>
      <c r="Y119" s="43"/>
      <c r="Z119" s="55">
        <f>T119-U119-V119-W119-X119</f>
        <v>-2.0000000367872417E-3</v>
      </c>
      <c r="AA119" s="82"/>
      <c r="AB119" s="117"/>
    </row>
    <row r="120" spans="1:28" s="16" customFormat="1" ht="81" customHeight="1" outlineLevel="1" x14ac:dyDescent="0.25">
      <c r="A120" s="112"/>
      <c r="B120" s="120" t="s">
        <v>112</v>
      </c>
      <c r="C120" s="122" t="s">
        <v>537</v>
      </c>
      <c r="D120" s="124" t="s">
        <v>18</v>
      </c>
      <c r="E120" s="124"/>
      <c r="F120" s="46"/>
      <c r="G120" s="65" t="s">
        <v>162</v>
      </c>
      <c r="H120" s="47" t="s">
        <v>453</v>
      </c>
      <c r="I120" s="114"/>
      <c r="J120" s="48" t="s">
        <v>489</v>
      </c>
      <c r="K120" s="114"/>
      <c r="L120" s="45" t="s">
        <v>293</v>
      </c>
      <c r="M120" s="114"/>
      <c r="N120" s="49" t="s">
        <v>426</v>
      </c>
      <c r="O120" s="114"/>
      <c r="P120" s="116"/>
      <c r="Q120" s="125" t="s">
        <v>482</v>
      </c>
      <c r="R120" s="126"/>
      <c r="S120" s="127"/>
      <c r="T120" s="50">
        <f>T119/1.16</f>
        <v>1135603.8275862068</v>
      </c>
      <c r="U120" s="50">
        <f>U119/1.16</f>
        <v>340681.1482758621</v>
      </c>
      <c r="V120" s="51" t="s">
        <v>465</v>
      </c>
      <c r="W120" s="52" t="s">
        <v>378</v>
      </c>
      <c r="X120" s="52" t="s">
        <v>466</v>
      </c>
      <c r="Y120" s="52"/>
      <c r="Z120" s="53"/>
      <c r="AA120" s="83"/>
      <c r="AB120" s="118"/>
    </row>
    <row r="121" spans="1:28" s="44" customFormat="1" ht="54" customHeight="1" outlineLevel="1" thickBot="1" x14ac:dyDescent="0.3">
      <c r="A121" s="62" t="s">
        <v>488</v>
      </c>
      <c r="B121" s="121"/>
      <c r="C121" s="123"/>
      <c r="D121" s="128" t="s">
        <v>110</v>
      </c>
      <c r="E121" s="128"/>
      <c r="F121" s="56" t="s">
        <v>491</v>
      </c>
      <c r="G121" s="57" t="s">
        <v>113</v>
      </c>
      <c r="H121" s="58"/>
      <c r="I121" s="57"/>
      <c r="J121" s="57" t="s">
        <v>114</v>
      </c>
      <c r="K121" s="58"/>
      <c r="L121" s="57"/>
      <c r="M121" s="57" t="s">
        <v>115</v>
      </c>
      <c r="N121" s="58"/>
      <c r="O121" s="57"/>
      <c r="P121" s="129"/>
      <c r="Q121" s="129"/>
      <c r="R121" s="63">
        <f>+R119+5</f>
        <v>45174</v>
      </c>
      <c r="S121" s="64" t="s">
        <v>202</v>
      </c>
      <c r="T121" s="59" t="s">
        <v>168</v>
      </c>
      <c r="U121" s="130" t="s">
        <v>170</v>
      </c>
      <c r="V121" s="130"/>
      <c r="W121" s="60"/>
      <c r="X121" s="60"/>
      <c r="Y121" s="60"/>
      <c r="Z121" s="61"/>
      <c r="AA121" s="84"/>
      <c r="AB121" s="119"/>
    </row>
    <row r="122" spans="1:28" s="16" customFormat="1" ht="40.5" customHeight="1" outlineLevel="1" x14ac:dyDescent="0.25">
      <c r="A122" s="111" t="s">
        <v>493</v>
      </c>
      <c r="B122" s="38" t="s">
        <v>495</v>
      </c>
      <c r="C122" s="32" t="s">
        <v>496</v>
      </c>
      <c r="D122" s="28">
        <v>102.1</v>
      </c>
      <c r="E122" s="25">
        <v>45054</v>
      </c>
      <c r="F122" s="25">
        <f>+E122+7</f>
        <v>45061</v>
      </c>
      <c r="G122" s="102" t="s">
        <v>39</v>
      </c>
      <c r="H122" s="29">
        <f>+F122+2</f>
        <v>45063</v>
      </c>
      <c r="I122" s="113" t="s">
        <v>17</v>
      </c>
      <c r="J122" s="29">
        <f>+H122+13</f>
        <v>45076</v>
      </c>
      <c r="K122" s="113" t="s">
        <v>498</v>
      </c>
      <c r="L122" s="25">
        <f>+J122+7</f>
        <v>45083</v>
      </c>
      <c r="M122" s="113" t="s">
        <v>181</v>
      </c>
      <c r="N122" s="24">
        <f>+L122+6</f>
        <v>45089</v>
      </c>
      <c r="O122" s="113" t="s">
        <v>17</v>
      </c>
      <c r="P122" s="115" t="s">
        <v>499</v>
      </c>
      <c r="Q122" s="24">
        <v>45092</v>
      </c>
      <c r="R122" s="24">
        <v>45169</v>
      </c>
      <c r="S122" s="30" t="s">
        <v>474</v>
      </c>
      <c r="T122" s="34">
        <v>1165767.46</v>
      </c>
      <c r="U122" s="66">
        <f>T122*0.3</f>
        <v>349730.23799999995</v>
      </c>
      <c r="V122" s="86">
        <v>250000</v>
      </c>
      <c r="W122" s="86">
        <v>422110.31</v>
      </c>
      <c r="X122" s="86">
        <f>250000-106073.09</f>
        <v>143926.91</v>
      </c>
      <c r="Y122" s="43"/>
      <c r="Z122" s="55">
        <f>T122-U122-V122-W122-X122</f>
        <v>2.0000000658910722E-3</v>
      </c>
      <c r="AA122" s="82"/>
      <c r="AB122" s="117"/>
    </row>
    <row r="123" spans="1:28" s="16" customFormat="1" ht="81" customHeight="1" outlineLevel="1" x14ac:dyDescent="0.25">
      <c r="A123" s="112"/>
      <c r="B123" s="120" t="s">
        <v>112</v>
      </c>
      <c r="C123" s="122" t="s">
        <v>538</v>
      </c>
      <c r="D123" s="124" t="s">
        <v>18</v>
      </c>
      <c r="E123" s="124"/>
      <c r="F123" s="46"/>
      <c r="G123" s="65" t="s">
        <v>162</v>
      </c>
      <c r="H123" s="47" t="s">
        <v>453</v>
      </c>
      <c r="I123" s="114"/>
      <c r="J123" s="48" t="s">
        <v>489</v>
      </c>
      <c r="K123" s="114"/>
      <c r="L123" s="45" t="s">
        <v>293</v>
      </c>
      <c r="M123" s="114"/>
      <c r="N123" s="49" t="s">
        <v>426</v>
      </c>
      <c r="O123" s="114"/>
      <c r="P123" s="116"/>
      <c r="Q123" s="125" t="s">
        <v>482</v>
      </c>
      <c r="R123" s="126"/>
      <c r="S123" s="127"/>
      <c r="T123" s="50">
        <f>T122/1.16</f>
        <v>1004971.9482758621</v>
      </c>
      <c r="U123" s="50">
        <f>U122/1.16</f>
        <v>301491.5844827586</v>
      </c>
      <c r="V123" s="51" t="s">
        <v>465</v>
      </c>
      <c r="W123" s="52" t="s">
        <v>378</v>
      </c>
      <c r="X123" s="52" t="s">
        <v>466</v>
      </c>
      <c r="Y123" s="52"/>
      <c r="Z123" s="53"/>
      <c r="AA123" s="83"/>
      <c r="AB123" s="118"/>
    </row>
    <row r="124" spans="1:28" s="44" customFormat="1" ht="54" customHeight="1" outlineLevel="1" thickBot="1" x14ac:dyDescent="0.3">
      <c r="A124" s="62" t="s">
        <v>494</v>
      </c>
      <c r="B124" s="121"/>
      <c r="C124" s="123"/>
      <c r="D124" s="128" t="s">
        <v>110</v>
      </c>
      <c r="E124" s="128"/>
      <c r="F124" s="56" t="s">
        <v>497</v>
      </c>
      <c r="G124" s="57" t="s">
        <v>113</v>
      </c>
      <c r="H124" s="58"/>
      <c r="I124" s="57"/>
      <c r="J124" s="57" t="s">
        <v>114</v>
      </c>
      <c r="K124" s="58"/>
      <c r="L124" s="57"/>
      <c r="M124" s="57" t="s">
        <v>115</v>
      </c>
      <c r="N124" s="58"/>
      <c r="O124" s="57"/>
      <c r="P124" s="129"/>
      <c r="Q124" s="129"/>
      <c r="R124" s="63">
        <f>+R122+5</f>
        <v>45174</v>
      </c>
      <c r="S124" s="64" t="s">
        <v>202</v>
      </c>
      <c r="T124" s="59" t="s">
        <v>168</v>
      </c>
      <c r="U124" s="130" t="s">
        <v>170</v>
      </c>
      <c r="V124" s="130"/>
      <c r="W124" s="60"/>
      <c r="X124" s="60"/>
      <c r="Y124" s="60"/>
      <c r="Z124" s="61"/>
      <c r="AA124" s="84"/>
      <c r="AB124" s="119"/>
    </row>
    <row r="125" spans="1:28" s="16" customFormat="1" ht="40.5" customHeight="1" outlineLevel="1" x14ac:dyDescent="0.25">
      <c r="A125" s="111" t="s">
        <v>500</v>
      </c>
      <c r="B125" s="38" t="s">
        <v>502</v>
      </c>
      <c r="C125" s="32" t="s">
        <v>503</v>
      </c>
      <c r="D125" s="28" t="s">
        <v>344</v>
      </c>
      <c r="E125" s="25">
        <v>45054</v>
      </c>
      <c r="F125" s="25">
        <f>+E125+7</f>
        <v>45061</v>
      </c>
      <c r="G125" s="103" t="s">
        <v>181</v>
      </c>
      <c r="H125" s="29">
        <f>+F125+2</f>
        <v>45063</v>
      </c>
      <c r="I125" s="113" t="s">
        <v>38</v>
      </c>
      <c r="J125" s="29">
        <f>+H125+9</f>
        <v>45072</v>
      </c>
      <c r="K125" s="113" t="s">
        <v>216</v>
      </c>
      <c r="L125" s="25">
        <f>+J125+4</f>
        <v>45076</v>
      </c>
      <c r="M125" s="113" t="s">
        <v>215</v>
      </c>
      <c r="N125" s="24">
        <f>+L125+1</f>
        <v>45077</v>
      </c>
      <c r="O125" s="113" t="s">
        <v>17</v>
      </c>
      <c r="P125" s="115" t="s">
        <v>506</v>
      </c>
      <c r="Q125" s="24">
        <v>45078</v>
      </c>
      <c r="R125" s="24">
        <v>45097</v>
      </c>
      <c r="S125" s="30" t="s">
        <v>510</v>
      </c>
      <c r="T125" s="34">
        <v>630000.19999999995</v>
      </c>
      <c r="U125" s="93" t="s">
        <v>33</v>
      </c>
      <c r="V125" s="88">
        <f>T125</f>
        <v>630000.19999999995</v>
      </c>
      <c r="W125" s="86"/>
      <c r="X125" s="86"/>
      <c r="Y125" s="43"/>
      <c r="Z125" s="55">
        <f>T125-V125-W125-X125</f>
        <v>0</v>
      </c>
      <c r="AA125" s="82"/>
      <c r="AB125" s="117"/>
    </row>
    <row r="126" spans="1:28" s="16" customFormat="1" ht="81" customHeight="1" outlineLevel="1" x14ac:dyDescent="0.25">
      <c r="A126" s="112"/>
      <c r="B126" s="120" t="s">
        <v>112</v>
      </c>
      <c r="C126" s="122" t="s">
        <v>532</v>
      </c>
      <c r="D126" s="124" t="s">
        <v>18</v>
      </c>
      <c r="E126" s="124"/>
      <c r="F126" s="46"/>
      <c r="G126" s="65" t="s">
        <v>162</v>
      </c>
      <c r="H126" s="47" t="s">
        <v>35</v>
      </c>
      <c r="I126" s="114"/>
      <c r="J126" s="48" t="s">
        <v>489</v>
      </c>
      <c r="K126" s="114"/>
      <c r="L126" s="45" t="s">
        <v>24</v>
      </c>
      <c r="M126" s="114"/>
      <c r="N126" s="49" t="s">
        <v>377</v>
      </c>
      <c r="O126" s="114"/>
      <c r="P126" s="116"/>
      <c r="Q126" s="125" t="s">
        <v>160</v>
      </c>
      <c r="R126" s="126"/>
      <c r="S126" s="127"/>
      <c r="T126" s="50">
        <f>T125/1.16</f>
        <v>543103.62068965519</v>
      </c>
      <c r="U126" s="50"/>
      <c r="V126" s="51" t="s">
        <v>515</v>
      </c>
      <c r="W126" s="52"/>
      <c r="X126" s="52"/>
      <c r="Y126" s="52"/>
      <c r="Z126" s="53"/>
      <c r="AA126" s="83"/>
      <c r="AB126" s="118"/>
    </row>
    <row r="127" spans="1:28" s="44" customFormat="1" ht="54" customHeight="1" outlineLevel="1" thickBot="1" x14ac:dyDescent="0.3">
      <c r="A127" s="62" t="s">
        <v>501</v>
      </c>
      <c r="B127" s="121"/>
      <c r="C127" s="123"/>
      <c r="D127" s="128" t="s">
        <v>110</v>
      </c>
      <c r="E127" s="128"/>
      <c r="F127" s="56" t="s">
        <v>505</v>
      </c>
      <c r="G127" s="57" t="s">
        <v>113</v>
      </c>
      <c r="H127" s="58"/>
      <c r="I127" s="57"/>
      <c r="J127" s="57" t="s">
        <v>114</v>
      </c>
      <c r="K127" s="58"/>
      <c r="L127" s="57"/>
      <c r="M127" s="57" t="s">
        <v>115</v>
      </c>
      <c r="N127" s="58"/>
      <c r="O127" s="57"/>
      <c r="P127" s="129"/>
      <c r="Q127" s="129"/>
      <c r="R127" s="63">
        <f>+R125+5</f>
        <v>45102</v>
      </c>
      <c r="S127" s="64" t="s">
        <v>202</v>
      </c>
      <c r="T127" s="59" t="s">
        <v>168</v>
      </c>
      <c r="U127" s="130" t="s">
        <v>170</v>
      </c>
      <c r="V127" s="130"/>
      <c r="W127" s="60"/>
      <c r="X127" s="60"/>
      <c r="Y127" s="60"/>
      <c r="Z127" s="61"/>
      <c r="AA127" s="84"/>
      <c r="AB127" s="119"/>
    </row>
    <row r="128" spans="1:28" s="16" customFormat="1" ht="40.5" customHeight="1" outlineLevel="1" x14ac:dyDescent="0.25">
      <c r="A128" s="111" t="s">
        <v>507</v>
      </c>
      <c r="B128" s="38" t="s">
        <v>512</v>
      </c>
      <c r="C128" s="32" t="s">
        <v>509</v>
      </c>
      <c r="D128" s="28" t="s">
        <v>344</v>
      </c>
      <c r="E128" s="25">
        <v>45054</v>
      </c>
      <c r="F128" s="25">
        <f>+E128+7</f>
        <v>45061</v>
      </c>
      <c r="G128" s="103" t="s">
        <v>215</v>
      </c>
      <c r="H128" s="29">
        <f>+F128+2</f>
        <v>45063</v>
      </c>
      <c r="I128" s="113" t="s">
        <v>215</v>
      </c>
      <c r="J128" s="29">
        <f>+H128+9</f>
        <v>45072</v>
      </c>
      <c r="K128" s="113" t="s">
        <v>511</v>
      </c>
      <c r="L128" s="25">
        <f>+J128+4</f>
        <v>45076</v>
      </c>
      <c r="M128" s="113" t="s">
        <v>416</v>
      </c>
      <c r="N128" s="24">
        <f>+L128+1</f>
        <v>45077</v>
      </c>
      <c r="O128" s="113" t="s">
        <v>39</v>
      </c>
      <c r="P128" s="115" t="s">
        <v>514</v>
      </c>
      <c r="Q128" s="24">
        <v>45078</v>
      </c>
      <c r="R128" s="24">
        <v>45097</v>
      </c>
      <c r="S128" s="30" t="s">
        <v>510</v>
      </c>
      <c r="T128" s="34">
        <v>650400.6</v>
      </c>
      <c r="U128" s="93" t="s">
        <v>33</v>
      </c>
      <c r="V128" s="88">
        <v>620100.69999999995</v>
      </c>
      <c r="W128" s="86"/>
      <c r="X128" s="86"/>
      <c r="Y128" s="43"/>
      <c r="Z128" s="55">
        <f>T128-V128-W128-X128</f>
        <v>30299.900000000023</v>
      </c>
      <c r="AA128" s="82"/>
      <c r="AB128" s="117"/>
    </row>
    <row r="129" spans="1:28" s="16" customFormat="1" ht="81" customHeight="1" outlineLevel="1" x14ac:dyDescent="0.25">
      <c r="A129" s="112"/>
      <c r="B129" s="120" t="s">
        <v>112</v>
      </c>
      <c r="C129" s="122" t="s">
        <v>532</v>
      </c>
      <c r="D129" s="124" t="s">
        <v>18</v>
      </c>
      <c r="E129" s="124"/>
      <c r="F129" s="46"/>
      <c r="G129" s="65" t="s">
        <v>162</v>
      </c>
      <c r="H129" s="47" t="s">
        <v>35</v>
      </c>
      <c r="I129" s="114"/>
      <c r="J129" s="48" t="s">
        <v>489</v>
      </c>
      <c r="K129" s="114"/>
      <c r="L129" s="45" t="s">
        <v>24</v>
      </c>
      <c r="M129" s="114"/>
      <c r="N129" s="49" t="s">
        <v>377</v>
      </c>
      <c r="O129" s="114"/>
      <c r="P129" s="116"/>
      <c r="Q129" s="125" t="s">
        <v>160</v>
      </c>
      <c r="R129" s="126"/>
      <c r="S129" s="127"/>
      <c r="T129" s="50">
        <f>T128/1.16</f>
        <v>560690.17241379316</v>
      </c>
      <c r="U129" s="50"/>
      <c r="V129" s="51" t="s">
        <v>515</v>
      </c>
      <c r="W129" s="52"/>
      <c r="X129" s="52"/>
      <c r="Y129" s="52"/>
      <c r="Z129" s="53"/>
      <c r="AA129" s="83"/>
      <c r="AB129" s="118"/>
    </row>
    <row r="130" spans="1:28" s="44" customFormat="1" ht="54" customHeight="1" outlineLevel="1" thickBot="1" x14ac:dyDescent="0.3">
      <c r="A130" s="62" t="s">
        <v>508</v>
      </c>
      <c r="B130" s="121"/>
      <c r="C130" s="123"/>
      <c r="D130" s="128" t="s">
        <v>110</v>
      </c>
      <c r="E130" s="128"/>
      <c r="F130" s="56" t="s">
        <v>513</v>
      </c>
      <c r="G130" s="57" t="s">
        <v>113</v>
      </c>
      <c r="H130" s="58"/>
      <c r="I130" s="57"/>
      <c r="J130" s="57" t="s">
        <v>114</v>
      </c>
      <c r="K130" s="58"/>
      <c r="L130" s="57"/>
      <c r="M130" s="57" t="s">
        <v>115</v>
      </c>
      <c r="N130" s="58"/>
      <c r="O130" s="57"/>
      <c r="P130" s="129"/>
      <c r="Q130" s="129"/>
      <c r="R130" s="63">
        <f>+R128+5</f>
        <v>45102</v>
      </c>
      <c r="S130" s="64" t="s">
        <v>202</v>
      </c>
      <c r="T130" s="59" t="s">
        <v>168</v>
      </c>
      <c r="U130" s="130" t="s">
        <v>170</v>
      </c>
      <c r="V130" s="130"/>
      <c r="W130" s="60"/>
      <c r="X130" s="60"/>
      <c r="Y130" s="60"/>
      <c r="Z130" s="61"/>
      <c r="AA130" s="84"/>
      <c r="AB130" s="119"/>
    </row>
    <row r="131" spans="1:28" s="16" customFormat="1" ht="40.5" customHeight="1" outlineLevel="1" x14ac:dyDescent="0.25">
      <c r="A131" s="111" t="s">
        <v>493</v>
      </c>
      <c r="B131" s="38" t="s">
        <v>516</v>
      </c>
      <c r="C131" s="32" t="s">
        <v>520</v>
      </c>
      <c r="D131" s="28">
        <v>102.1</v>
      </c>
      <c r="E131" s="25">
        <v>45055</v>
      </c>
      <c r="F131" s="25">
        <f>+E131+7</f>
        <v>45062</v>
      </c>
      <c r="G131" s="103" t="s">
        <v>17</v>
      </c>
      <c r="H131" s="29">
        <f>+F131+2</f>
        <v>45064</v>
      </c>
      <c r="I131" s="113" t="s">
        <v>17</v>
      </c>
      <c r="J131" s="29">
        <f>+H131+13</f>
        <v>45077</v>
      </c>
      <c r="K131" s="113" t="s">
        <v>504</v>
      </c>
      <c r="L131" s="25">
        <f>+J131+5</f>
        <v>45082</v>
      </c>
      <c r="M131" s="113" t="s">
        <v>498</v>
      </c>
      <c r="N131" s="24">
        <f>+L131+6</f>
        <v>45088</v>
      </c>
      <c r="O131" s="113" t="s">
        <v>17</v>
      </c>
      <c r="P131" s="115" t="s">
        <v>518</v>
      </c>
      <c r="Q131" s="24">
        <v>45092</v>
      </c>
      <c r="R131" s="24">
        <v>45169</v>
      </c>
      <c r="S131" s="30" t="s">
        <v>474</v>
      </c>
      <c r="T131" s="34">
        <v>1176952.27</v>
      </c>
      <c r="U131" s="66">
        <f>T131*0.3</f>
        <v>353085.68099999998</v>
      </c>
      <c r="V131" s="86">
        <v>250000</v>
      </c>
      <c r="W131" s="86">
        <f>422110.31+7829.37</f>
        <v>429939.68</v>
      </c>
      <c r="X131" s="86">
        <f>250000-106073.09</f>
        <v>143926.91</v>
      </c>
      <c r="Y131" s="43"/>
      <c r="Z131" s="55">
        <f>T131-U131-V131-W131-X131</f>
        <v>-9.9999996018595994E-4</v>
      </c>
      <c r="AA131" s="82"/>
      <c r="AB131" s="117"/>
    </row>
    <row r="132" spans="1:28" s="16" customFormat="1" ht="81" customHeight="1" outlineLevel="1" x14ac:dyDescent="0.25">
      <c r="A132" s="112"/>
      <c r="B132" s="120" t="s">
        <v>112</v>
      </c>
      <c r="C132" s="122" t="s">
        <v>539</v>
      </c>
      <c r="D132" s="124" t="s">
        <v>18</v>
      </c>
      <c r="E132" s="124"/>
      <c r="F132" s="46"/>
      <c r="G132" s="65" t="s">
        <v>162</v>
      </c>
      <c r="H132" s="47" t="s">
        <v>453</v>
      </c>
      <c r="I132" s="114"/>
      <c r="J132" s="48" t="s">
        <v>521</v>
      </c>
      <c r="K132" s="114"/>
      <c r="L132" s="45" t="s">
        <v>293</v>
      </c>
      <c r="M132" s="114"/>
      <c r="N132" s="49" t="s">
        <v>377</v>
      </c>
      <c r="O132" s="114"/>
      <c r="P132" s="116"/>
      <c r="Q132" s="125" t="s">
        <v>482</v>
      </c>
      <c r="R132" s="126"/>
      <c r="S132" s="127"/>
      <c r="T132" s="50">
        <f>T131/1.16</f>
        <v>1014614.0258620691</v>
      </c>
      <c r="U132" s="50">
        <f>U131/1.16</f>
        <v>304384.20775862067</v>
      </c>
      <c r="V132" s="51" t="s">
        <v>465</v>
      </c>
      <c r="W132" s="52" t="s">
        <v>378</v>
      </c>
      <c r="X132" s="52" t="s">
        <v>466</v>
      </c>
      <c r="Y132" s="52"/>
      <c r="Z132" s="53"/>
      <c r="AA132" s="83"/>
      <c r="AB132" s="118"/>
    </row>
    <row r="133" spans="1:28" s="44" customFormat="1" ht="54" customHeight="1" outlineLevel="1" thickBot="1" x14ac:dyDescent="0.3">
      <c r="A133" s="62" t="s">
        <v>519</v>
      </c>
      <c r="B133" s="121"/>
      <c r="C133" s="123"/>
      <c r="D133" s="128" t="s">
        <v>110</v>
      </c>
      <c r="E133" s="128"/>
      <c r="F133" s="56" t="s">
        <v>517</v>
      </c>
      <c r="G133" s="57" t="s">
        <v>113</v>
      </c>
      <c r="H133" s="58"/>
      <c r="I133" s="57"/>
      <c r="J133" s="57" t="s">
        <v>114</v>
      </c>
      <c r="K133" s="58"/>
      <c r="L133" s="57"/>
      <c r="M133" s="57" t="s">
        <v>115</v>
      </c>
      <c r="N133" s="58"/>
      <c r="O133" s="57"/>
      <c r="P133" s="129"/>
      <c r="Q133" s="129"/>
      <c r="R133" s="63">
        <f>+R131+5</f>
        <v>45174</v>
      </c>
      <c r="S133" s="64" t="s">
        <v>202</v>
      </c>
      <c r="T133" s="59" t="s">
        <v>168</v>
      </c>
      <c r="U133" s="130" t="s">
        <v>170</v>
      </c>
      <c r="V133" s="130"/>
      <c r="W133" s="60"/>
      <c r="X133" s="60"/>
      <c r="Y133" s="60"/>
      <c r="Z133" s="61"/>
      <c r="AA133" s="84"/>
      <c r="AB133" s="119"/>
    </row>
    <row r="134" spans="1:28" s="16" customFormat="1" ht="40.5" customHeight="1" outlineLevel="1" x14ac:dyDescent="0.25">
      <c r="A134" s="111" t="s">
        <v>523</v>
      </c>
      <c r="B134" s="38" t="s">
        <v>525</v>
      </c>
      <c r="C134" s="32" t="s">
        <v>526</v>
      </c>
      <c r="D134" s="28"/>
      <c r="E134" s="25">
        <v>45055</v>
      </c>
      <c r="F134" s="25">
        <f>+E134+7</f>
        <v>45062</v>
      </c>
      <c r="G134" s="104" t="s">
        <v>38</v>
      </c>
      <c r="H134" s="29">
        <f>+F134+2</f>
        <v>45064</v>
      </c>
      <c r="I134" s="113" t="s">
        <v>17</v>
      </c>
      <c r="J134" s="29">
        <f>+H134+13</f>
        <v>45077</v>
      </c>
      <c r="K134" s="113" t="s">
        <v>415</v>
      </c>
      <c r="L134" s="25">
        <f>+J134+6</f>
        <v>45083</v>
      </c>
      <c r="M134" s="113" t="s">
        <v>17</v>
      </c>
      <c r="N134" s="24">
        <v>45088</v>
      </c>
      <c r="O134" s="113" t="s">
        <v>39</v>
      </c>
      <c r="P134" s="115" t="s">
        <v>529</v>
      </c>
      <c r="Q134" s="24">
        <v>45092</v>
      </c>
      <c r="R134" s="24">
        <v>45169</v>
      </c>
      <c r="S134" s="30" t="s">
        <v>474</v>
      </c>
      <c r="T134" s="34">
        <v>2454340.79</v>
      </c>
      <c r="U134" s="66" t="s">
        <v>33</v>
      </c>
      <c r="V134" s="86">
        <v>1100000</v>
      </c>
      <c r="W134" s="86">
        <v>950000</v>
      </c>
      <c r="X134" s="86">
        <f>T134-V134-W134</f>
        <v>404340.79000000004</v>
      </c>
      <c r="Y134" s="43"/>
      <c r="Z134" s="55">
        <f>T134-V134-W134-X134</f>
        <v>0</v>
      </c>
      <c r="AA134" s="82"/>
      <c r="AB134" s="117"/>
    </row>
    <row r="135" spans="1:28" s="16" customFormat="1" ht="81" customHeight="1" outlineLevel="1" x14ac:dyDescent="0.25">
      <c r="A135" s="112"/>
      <c r="B135" s="120" t="s">
        <v>112</v>
      </c>
      <c r="C135" s="122" t="s">
        <v>568</v>
      </c>
      <c r="D135" s="124" t="s">
        <v>72</v>
      </c>
      <c r="E135" s="124"/>
      <c r="F135" s="46"/>
      <c r="G135" s="65" t="s">
        <v>162</v>
      </c>
      <c r="H135" s="47" t="s">
        <v>453</v>
      </c>
      <c r="I135" s="114"/>
      <c r="J135" s="48" t="s">
        <v>528</v>
      </c>
      <c r="K135" s="114"/>
      <c r="L135" s="45" t="s">
        <v>293</v>
      </c>
      <c r="M135" s="114"/>
      <c r="N135" s="49" t="s">
        <v>426</v>
      </c>
      <c r="O135" s="114"/>
      <c r="P135" s="116"/>
      <c r="Q135" s="125" t="s">
        <v>242</v>
      </c>
      <c r="R135" s="126"/>
      <c r="S135" s="127"/>
      <c r="T135" s="50">
        <f>T134/1.16</f>
        <v>2115811.0258620693</v>
      </c>
      <c r="U135" s="50"/>
      <c r="V135" s="51" t="s">
        <v>465</v>
      </c>
      <c r="W135" s="52" t="s">
        <v>308</v>
      </c>
      <c r="X135" s="52" t="s">
        <v>530</v>
      </c>
      <c r="Y135" s="52"/>
      <c r="Z135" s="53"/>
      <c r="AA135" s="83"/>
      <c r="AB135" s="118"/>
    </row>
    <row r="136" spans="1:28" s="44" customFormat="1" ht="54" customHeight="1" outlineLevel="1" thickBot="1" x14ac:dyDescent="0.3">
      <c r="A136" s="62" t="s">
        <v>524</v>
      </c>
      <c r="B136" s="121"/>
      <c r="C136" s="123"/>
      <c r="D136" s="128" t="s">
        <v>110</v>
      </c>
      <c r="E136" s="128"/>
      <c r="F136" s="56" t="s">
        <v>527</v>
      </c>
      <c r="G136" s="57" t="s">
        <v>113</v>
      </c>
      <c r="H136" s="58"/>
      <c r="I136" s="57"/>
      <c r="J136" s="57" t="s">
        <v>114</v>
      </c>
      <c r="K136" s="58"/>
      <c r="L136" s="57"/>
      <c r="M136" s="57" t="s">
        <v>115</v>
      </c>
      <c r="N136" s="58"/>
      <c r="O136" s="57"/>
      <c r="P136" s="129"/>
      <c r="Q136" s="129"/>
      <c r="R136" s="63">
        <f>+R134+5</f>
        <v>45174</v>
      </c>
      <c r="S136" s="64" t="s">
        <v>202</v>
      </c>
      <c r="T136" s="59" t="s">
        <v>168</v>
      </c>
      <c r="U136" s="130" t="s">
        <v>170</v>
      </c>
      <c r="V136" s="130"/>
      <c r="W136" s="60">
        <f>38400/2</f>
        <v>19200</v>
      </c>
      <c r="X136" s="60"/>
      <c r="Y136" s="60"/>
      <c r="Z136" s="61"/>
      <c r="AA136" s="84"/>
      <c r="AB136" s="119"/>
    </row>
    <row r="137" spans="1:28" s="16" customFormat="1" ht="40.5" customHeight="1" outlineLevel="1" x14ac:dyDescent="0.25">
      <c r="A137" s="111" t="s">
        <v>549</v>
      </c>
      <c r="B137" s="38" t="s">
        <v>551</v>
      </c>
      <c r="C137" s="32" t="s">
        <v>552</v>
      </c>
      <c r="D137" s="28"/>
      <c r="E137" s="25">
        <v>45055</v>
      </c>
      <c r="F137" s="25">
        <f>+E137+7</f>
        <v>45062</v>
      </c>
      <c r="G137" s="105" t="s">
        <v>215</v>
      </c>
      <c r="H137" s="29">
        <f>+F137+2</f>
        <v>45064</v>
      </c>
      <c r="I137" s="113" t="s">
        <v>38</v>
      </c>
      <c r="J137" s="29">
        <f>+H137+14</f>
        <v>45078</v>
      </c>
      <c r="K137" s="113" t="s">
        <v>554</v>
      </c>
      <c r="L137" s="25">
        <f>+J137+5</f>
        <v>45083</v>
      </c>
      <c r="M137" s="113" t="s">
        <v>38</v>
      </c>
      <c r="N137" s="24">
        <f>+L137+7</f>
        <v>45090</v>
      </c>
      <c r="O137" s="113" t="s">
        <v>21</v>
      </c>
      <c r="P137" s="115" t="s">
        <v>555</v>
      </c>
      <c r="Q137" s="24">
        <v>45092</v>
      </c>
      <c r="R137" s="24">
        <v>45118</v>
      </c>
      <c r="S137" s="30" t="s">
        <v>438</v>
      </c>
      <c r="T137" s="34"/>
      <c r="U137" s="66" t="s">
        <v>33</v>
      </c>
      <c r="V137" s="86">
        <v>1100000</v>
      </c>
      <c r="W137" s="86">
        <v>950000</v>
      </c>
      <c r="X137" s="86">
        <f>T137-V137-W137</f>
        <v>-2050000</v>
      </c>
      <c r="Y137" s="43"/>
      <c r="Z137" s="55">
        <f>T137-V137-W137-X137</f>
        <v>0</v>
      </c>
      <c r="AA137" s="82"/>
      <c r="AB137" s="117"/>
    </row>
    <row r="138" spans="1:28" s="16" customFormat="1" ht="81" customHeight="1" outlineLevel="1" x14ac:dyDescent="0.25">
      <c r="A138" s="112"/>
      <c r="B138" s="120" t="s">
        <v>112</v>
      </c>
      <c r="C138" s="122" t="s">
        <v>537</v>
      </c>
      <c r="D138" s="124" t="s">
        <v>18</v>
      </c>
      <c r="E138" s="124"/>
      <c r="F138" s="46"/>
      <c r="G138" s="65" t="s">
        <v>162</v>
      </c>
      <c r="H138" s="47" t="s">
        <v>453</v>
      </c>
      <c r="I138" s="114"/>
      <c r="J138" s="48" t="s">
        <v>553</v>
      </c>
      <c r="K138" s="114"/>
      <c r="L138" s="45" t="s">
        <v>293</v>
      </c>
      <c r="M138" s="114"/>
      <c r="N138" s="49" t="s">
        <v>426</v>
      </c>
      <c r="O138" s="114"/>
      <c r="P138" s="116"/>
      <c r="Q138" s="125" t="s">
        <v>242</v>
      </c>
      <c r="R138" s="126"/>
      <c r="S138" s="127"/>
      <c r="T138" s="50">
        <f>T137/1.16</f>
        <v>0</v>
      </c>
      <c r="U138" s="50"/>
      <c r="V138" s="51" t="s">
        <v>465</v>
      </c>
      <c r="W138" s="52" t="s">
        <v>308</v>
      </c>
      <c r="X138" s="52" t="s">
        <v>530</v>
      </c>
      <c r="Y138" s="52"/>
      <c r="Z138" s="53"/>
      <c r="AA138" s="83"/>
      <c r="AB138" s="118"/>
    </row>
    <row r="139" spans="1:28" s="44" customFormat="1" ht="54" customHeight="1" outlineLevel="1" thickBot="1" x14ac:dyDescent="0.3">
      <c r="A139" s="62" t="s">
        <v>550</v>
      </c>
      <c r="B139" s="121"/>
      <c r="C139" s="123"/>
      <c r="D139" s="128" t="s">
        <v>110</v>
      </c>
      <c r="E139" s="128"/>
      <c r="F139" s="56" t="s">
        <v>560</v>
      </c>
      <c r="G139" s="57" t="s">
        <v>113</v>
      </c>
      <c r="H139" s="58"/>
      <c r="I139" s="57"/>
      <c r="J139" s="57" t="s">
        <v>114</v>
      </c>
      <c r="K139" s="58"/>
      <c r="L139" s="57"/>
      <c r="M139" s="57" t="s">
        <v>115</v>
      </c>
      <c r="N139" s="58"/>
      <c r="O139" s="57"/>
      <c r="P139" s="129"/>
      <c r="Q139" s="129"/>
      <c r="R139" s="63">
        <f>+R137+5</f>
        <v>45123</v>
      </c>
      <c r="S139" s="64" t="s">
        <v>202</v>
      </c>
      <c r="T139" s="59" t="s">
        <v>168</v>
      </c>
      <c r="U139" s="130" t="s">
        <v>170</v>
      </c>
      <c r="V139" s="130"/>
      <c r="W139" s="60">
        <f>38400/2</f>
        <v>19200</v>
      </c>
      <c r="X139" s="60"/>
      <c r="Y139" s="60"/>
      <c r="Z139" s="61"/>
      <c r="AA139" s="84"/>
      <c r="AB139" s="119"/>
    </row>
    <row r="140" spans="1:28" s="16" customFormat="1" ht="40.5" customHeight="1" outlineLevel="1" x14ac:dyDescent="0.25">
      <c r="A140" s="111" t="s">
        <v>611</v>
      </c>
      <c r="B140" s="38" t="s">
        <v>556</v>
      </c>
      <c r="C140" s="32" t="s">
        <v>557</v>
      </c>
      <c r="D140" s="28"/>
      <c r="E140" s="25">
        <v>45055</v>
      </c>
      <c r="F140" s="25">
        <f>+E140+8</f>
        <v>45063</v>
      </c>
      <c r="G140" s="105" t="s">
        <v>416</v>
      </c>
      <c r="H140" s="29">
        <f>+F140+1</f>
        <v>45064</v>
      </c>
      <c r="I140" s="113" t="s">
        <v>215</v>
      </c>
      <c r="J140" s="29">
        <f>+H140+14</f>
        <v>45078</v>
      </c>
      <c r="K140" s="113" t="s">
        <v>498</v>
      </c>
      <c r="L140" s="25">
        <f>+J140+5</f>
        <v>45083</v>
      </c>
      <c r="M140" s="113" t="s">
        <v>215</v>
      </c>
      <c r="N140" s="24">
        <f>+L140+7</f>
        <v>45090</v>
      </c>
      <c r="O140" s="113" t="s">
        <v>17</v>
      </c>
      <c r="P140" s="115" t="s">
        <v>558</v>
      </c>
      <c r="Q140" s="24">
        <v>45092</v>
      </c>
      <c r="R140" s="24">
        <v>45118</v>
      </c>
      <c r="S140" s="30" t="s">
        <v>438</v>
      </c>
      <c r="T140" s="34">
        <v>730400.2</v>
      </c>
      <c r="U140" s="66" t="s">
        <v>33</v>
      </c>
      <c r="V140" s="86">
        <f>T140</f>
        <v>730400.2</v>
      </c>
      <c r="W140" s="86">
        <v>950000</v>
      </c>
      <c r="X140" s="86">
        <f>T140-V140-W140</f>
        <v>-950000</v>
      </c>
      <c r="Y140" s="43"/>
      <c r="Z140" s="55">
        <f>T140-V140-W140-X140</f>
        <v>0</v>
      </c>
      <c r="AA140" s="82"/>
      <c r="AB140" s="117"/>
    </row>
    <row r="141" spans="1:28" s="16" customFormat="1" ht="81" customHeight="1" outlineLevel="1" x14ac:dyDescent="0.25">
      <c r="A141" s="112"/>
      <c r="B141" s="120" t="s">
        <v>112</v>
      </c>
      <c r="C141" s="122"/>
      <c r="D141" s="124" t="s">
        <v>18</v>
      </c>
      <c r="E141" s="124"/>
      <c r="F141" s="46"/>
      <c r="G141" s="65" t="s">
        <v>162</v>
      </c>
      <c r="H141" s="47" t="s">
        <v>453</v>
      </c>
      <c r="I141" s="114"/>
      <c r="J141" s="48" t="s">
        <v>553</v>
      </c>
      <c r="K141" s="114"/>
      <c r="L141" s="45" t="s">
        <v>293</v>
      </c>
      <c r="M141" s="114"/>
      <c r="N141" s="49" t="s">
        <v>426</v>
      </c>
      <c r="O141" s="114"/>
      <c r="P141" s="116"/>
      <c r="Q141" s="125" t="s">
        <v>242</v>
      </c>
      <c r="R141" s="126"/>
      <c r="S141" s="127"/>
      <c r="T141" s="50">
        <f>T140/1.16</f>
        <v>629655.3448275862</v>
      </c>
      <c r="U141" s="50"/>
      <c r="V141" s="51" t="s">
        <v>465</v>
      </c>
      <c r="W141" s="52" t="s">
        <v>308</v>
      </c>
      <c r="X141" s="52" t="s">
        <v>530</v>
      </c>
      <c r="Y141" s="52"/>
      <c r="Z141" s="53"/>
      <c r="AA141" s="83"/>
      <c r="AB141" s="118"/>
    </row>
    <row r="142" spans="1:28" s="44" customFormat="1" ht="54" customHeight="1" outlineLevel="1" thickBot="1" x14ac:dyDescent="0.3">
      <c r="A142" s="62" t="s">
        <v>612</v>
      </c>
      <c r="B142" s="121"/>
      <c r="C142" s="123"/>
      <c r="D142" s="128" t="s">
        <v>110</v>
      </c>
      <c r="E142" s="128"/>
      <c r="F142" s="56" t="s">
        <v>559</v>
      </c>
      <c r="G142" s="57" t="s">
        <v>113</v>
      </c>
      <c r="H142" s="58"/>
      <c r="I142" s="57"/>
      <c r="J142" s="57" t="s">
        <v>114</v>
      </c>
      <c r="K142" s="58"/>
      <c r="L142" s="57"/>
      <c r="M142" s="57" t="s">
        <v>115</v>
      </c>
      <c r="N142" s="58"/>
      <c r="O142" s="57"/>
      <c r="P142" s="129"/>
      <c r="Q142" s="129"/>
      <c r="R142" s="63">
        <f>+R140+5</f>
        <v>45123</v>
      </c>
      <c r="S142" s="64" t="s">
        <v>202</v>
      </c>
      <c r="T142" s="59" t="s">
        <v>168</v>
      </c>
      <c r="U142" s="130" t="s">
        <v>170</v>
      </c>
      <c r="V142" s="130"/>
      <c r="W142" s="60">
        <f>38400/2</f>
        <v>19200</v>
      </c>
      <c r="X142" s="60"/>
      <c r="Y142" s="60"/>
      <c r="Z142" s="61"/>
      <c r="AA142" s="84"/>
      <c r="AB142" s="119"/>
    </row>
    <row r="143" spans="1:28" s="16" customFormat="1" ht="40.5" customHeight="1" outlineLevel="1" x14ac:dyDescent="0.25">
      <c r="A143" s="111" t="s">
        <v>561</v>
      </c>
      <c r="B143" s="38" t="s">
        <v>563</v>
      </c>
      <c r="C143" s="32" t="s">
        <v>564</v>
      </c>
      <c r="D143" s="28"/>
      <c r="E143" s="25">
        <v>45069</v>
      </c>
      <c r="F143" s="25">
        <f>+E143+8</f>
        <v>45077</v>
      </c>
      <c r="G143" s="105" t="s">
        <v>17</v>
      </c>
      <c r="H143" s="29">
        <f>+F143+2</f>
        <v>45079</v>
      </c>
      <c r="I143" s="113" t="s">
        <v>17</v>
      </c>
      <c r="J143" s="29">
        <f>+H143+14</f>
        <v>45093</v>
      </c>
      <c r="K143" s="113" t="s">
        <v>498</v>
      </c>
      <c r="L143" s="25">
        <f>+J143+5</f>
        <v>45098</v>
      </c>
      <c r="M143" s="113" t="s">
        <v>17</v>
      </c>
      <c r="N143" s="24">
        <f>+L143+7</f>
        <v>45105</v>
      </c>
      <c r="O143" s="113" t="s">
        <v>17</v>
      </c>
      <c r="P143" s="115" t="s">
        <v>565</v>
      </c>
      <c r="Q143" s="24">
        <v>45108</v>
      </c>
      <c r="R143" s="24">
        <v>45184</v>
      </c>
      <c r="S143" s="30" t="s">
        <v>566</v>
      </c>
      <c r="T143" s="34">
        <v>1233775.3500000001</v>
      </c>
      <c r="U143" s="66">
        <f>T143*0.3</f>
        <v>370132.60500000004</v>
      </c>
      <c r="V143" s="86">
        <v>230000</v>
      </c>
      <c r="W143" s="86">
        <f>450000-16357.25</f>
        <v>433642.75</v>
      </c>
      <c r="X143" s="86">
        <v>200000</v>
      </c>
      <c r="Y143" s="43"/>
      <c r="Z143" s="55">
        <f>T143-U143-V143-W143-X143</f>
        <v>-4.999999888241291E-3</v>
      </c>
      <c r="AA143" s="82"/>
      <c r="AB143" s="117"/>
    </row>
    <row r="144" spans="1:28" s="16" customFormat="1" ht="81" customHeight="1" outlineLevel="1" x14ac:dyDescent="0.25">
      <c r="A144" s="112"/>
      <c r="B144" s="120" t="s">
        <v>112</v>
      </c>
      <c r="C144" s="122" t="s">
        <v>569</v>
      </c>
      <c r="D144" s="124" t="s">
        <v>18</v>
      </c>
      <c r="E144" s="124"/>
      <c r="F144" s="46"/>
      <c r="G144" s="65" t="s">
        <v>162</v>
      </c>
      <c r="H144" s="47" t="s">
        <v>35</v>
      </c>
      <c r="I144" s="114"/>
      <c r="J144" s="48" t="s">
        <v>553</v>
      </c>
      <c r="K144" s="114"/>
      <c r="L144" s="45" t="s">
        <v>445</v>
      </c>
      <c r="M144" s="114"/>
      <c r="N144" s="49" t="s">
        <v>224</v>
      </c>
      <c r="O144" s="114"/>
      <c r="P144" s="116"/>
      <c r="Q144" s="125" t="s">
        <v>577</v>
      </c>
      <c r="R144" s="126"/>
      <c r="S144" s="127"/>
      <c r="T144" s="50">
        <f>T143/1.16</f>
        <v>1063599.4396551726</v>
      </c>
      <c r="U144" s="50">
        <f>U143/1.16</f>
        <v>319079.83189655177</v>
      </c>
      <c r="V144" s="51" t="s">
        <v>465</v>
      </c>
      <c r="W144" s="52" t="s">
        <v>308</v>
      </c>
      <c r="X144" s="52" t="s">
        <v>530</v>
      </c>
      <c r="Y144" s="52"/>
      <c r="Z144" s="53"/>
      <c r="AA144" s="83"/>
      <c r="AB144" s="118"/>
    </row>
    <row r="145" spans="1:28" s="44" customFormat="1" ht="54" customHeight="1" outlineLevel="1" thickBot="1" x14ac:dyDescent="0.3">
      <c r="A145" s="62" t="s">
        <v>562</v>
      </c>
      <c r="B145" s="121"/>
      <c r="C145" s="123"/>
      <c r="D145" s="128" t="s">
        <v>110</v>
      </c>
      <c r="E145" s="128"/>
      <c r="F145" s="56" t="s">
        <v>567</v>
      </c>
      <c r="G145" s="57" t="s">
        <v>113</v>
      </c>
      <c r="H145" s="58"/>
      <c r="I145" s="57"/>
      <c r="J145" s="57" t="s">
        <v>114</v>
      </c>
      <c r="K145" s="58"/>
      <c r="L145" s="57"/>
      <c r="M145" s="57" t="s">
        <v>115</v>
      </c>
      <c r="N145" s="58"/>
      <c r="O145" s="57"/>
      <c r="P145" s="129"/>
      <c r="Q145" s="129"/>
      <c r="R145" s="63">
        <f>+R143+5</f>
        <v>45189</v>
      </c>
      <c r="S145" s="64" t="s">
        <v>202</v>
      </c>
      <c r="T145" s="59" t="s">
        <v>168</v>
      </c>
      <c r="U145" s="130" t="s">
        <v>170</v>
      </c>
      <c r="V145" s="130"/>
      <c r="W145" s="60">
        <f>38400/2</f>
        <v>19200</v>
      </c>
      <c r="X145" s="60"/>
      <c r="Y145" s="60"/>
      <c r="Z145" s="61"/>
      <c r="AA145" s="84"/>
      <c r="AB145" s="119"/>
    </row>
    <row r="146" spans="1:28" s="16" customFormat="1" ht="40.5" customHeight="1" outlineLevel="1" x14ac:dyDescent="0.25">
      <c r="A146" s="111" t="s">
        <v>580</v>
      </c>
      <c r="B146" s="38" t="s">
        <v>571</v>
      </c>
      <c r="C146" s="32" t="s">
        <v>572</v>
      </c>
      <c r="D146" s="28"/>
      <c r="E146" s="25">
        <v>45069</v>
      </c>
      <c r="F146" s="25">
        <f>+E146+8</f>
        <v>45077</v>
      </c>
      <c r="G146" s="109" t="s">
        <v>38</v>
      </c>
      <c r="H146" s="29">
        <f>+F146+2</f>
        <v>45079</v>
      </c>
      <c r="I146" s="113" t="s">
        <v>199</v>
      </c>
      <c r="J146" s="29">
        <f>+H146+14</f>
        <v>45093</v>
      </c>
      <c r="K146" s="113" t="s">
        <v>574</v>
      </c>
      <c r="L146" s="25">
        <f>+J146+5</f>
        <v>45098</v>
      </c>
      <c r="M146" s="113" t="s">
        <v>38</v>
      </c>
      <c r="N146" s="24">
        <f>+L146+7</f>
        <v>45105</v>
      </c>
      <c r="O146" s="113" t="s">
        <v>39</v>
      </c>
      <c r="P146" s="115" t="s">
        <v>575</v>
      </c>
      <c r="Q146" s="24">
        <v>45112</v>
      </c>
      <c r="R146" s="24">
        <v>45184</v>
      </c>
      <c r="S146" s="30" t="s">
        <v>576</v>
      </c>
      <c r="T146" s="34">
        <v>1060647.6200000001</v>
      </c>
      <c r="U146" s="66">
        <f>T146*0.3</f>
        <v>318194.28600000002</v>
      </c>
      <c r="V146" s="86">
        <v>270000</v>
      </c>
      <c r="W146" s="86">
        <v>380000</v>
      </c>
      <c r="X146" s="86">
        <f>T146-U146-V146-W146</f>
        <v>92453.334000000032</v>
      </c>
      <c r="Y146" s="43"/>
      <c r="Z146" s="55">
        <f>T146-U146-V146-W146-X146</f>
        <v>0</v>
      </c>
      <c r="AA146" s="82"/>
      <c r="AB146" s="117"/>
    </row>
    <row r="147" spans="1:28" s="16" customFormat="1" ht="81" customHeight="1" outlineLevel="1" x14ac:dyDescent="0.25">
      <c r="A147" s="112"/>
      <c r="B147" s="120" t="s">
        <v>112</v>
      </c>
      <c r="C147" s="122" t="s">
        <v>579</v>
      </c>
      <c r="D147" s="124" t="s">
        <v>18</v>
      </c>
      <c r="E147" s="124"/>
      <c r="F147" s="46"/>
      <c r="G147" s="65" t="s">
        <v>162</v>
      </c>
      <c r="H147" s="47" t="s">
        <v>453</v>
      </c>
      <c r="I147" s="114"/>
      <c r="J147" s="48" t="s">
        <v>553</v>
      </c>
      <c r="K147" s="114"/>
      <c r="L147" s="45" t="s">
        <v>445</v>
      </c>
      <c r="M147" s="114"/>
      <c r="N147" s="49" t="s">
        <v>224</v>
      </c>
      <c r="O147" s="114"/>
      <c r="P147" s="116"/>
      <c r="Q147" s="125" t="s">
        <v>578</v>
      </c>
      <c r="R147" s="126"/>
      <c r="S147" s="127"/>
      <c r="T147" s="50">
        <f>T146/1.16</f>
        <v>914351.39655172429</v>
      </c>
      <c r="U147" s="50">
        <f>U146/1.16</f>
        <v>274305.41896551725</v>
      </c>
      <c r="V147" s="51" t="s">
        <v>465</v>
      </c>
      <c r="W147" s="52" t="s">
        <v>308</v>
      </c>
      <c r="X147" s="52" t="s">
        <v>530</v>
      </c>
      <c r="Y147" s="52"/>
      <c r="Z147" s="53"/>
      <c r="AA147" s="83"/>
      <c r="AB147" s="118"/>
    </row>
    <row r="148" spans="1:28" s="44" customFormat="1" ht="54" customHeight="1" outlineLevel="1" thickBot="1" x14ac:dyDescent="0.3">
      <c r="A148" s="62" t="s">
        <v>570</v>
      </c>
      <c r="B148" s="121"/>
      <c r="C148" s="123"/>
      <c r="D148" s="128" t="s">
        <v>110</v>
      </c>
      <c r="E148" s="128"/>
      <c r="F148" s="56" t="s">
        <v>573</v>
      </c>
      <c r="G148" s="57" t="s">
        <v>113</v>
      </c>
      <c r="H148" s="58"/>
      <c r="I148" s="57"/>
      <c r="J148" s="57" t="s">
        <v>114</v>
      </c>
      <c r="K148" s="58"/>
      <c r="L148" s="57"/>
      <c r="M148" s="57" t="s">
        <v>115</v>
      </c>
      <c r="N148" s="58"/>
      <c r="O148" s="57"/>
      <c r="P148" s="129"/>
      <c r="Q148" s="129"/>
      <c r="R148" s="63">
        <f>+R146+5</f>
        <v>45189</v>
      </c>
      <c r="S148" s="64" t="s">
        <v>202</v>
      </c>
      <c r="T148" s="59" t="s">
        <v>168</v>
      </c>
      <c r="U148" s="130" t="s">
        <v>170</v>
      </c>
      <c r="V148" s="130"/>
      <c r="W148" s="60">
        <f>38400/2</f>
        <v>19200</v>
      </c>
      <c r="X148" s="60"/>
      <c r="Y148" s="60"/>
      <c r="Z148" s="61"/>
      <c r="AA148" s="84"/>
      <c r="AB148" s="119"/>
    </row>
    <row r="149" spans="1:28" s="16" customFormat="1" ht="40.5" customHeight="1" outlineLevel="1" x14ac:dyDescent="0.25">
      <c r="A149" s="111" t="s">
        <v>580</v>
      </c>
      <c r="B149" s="38" t="s">
        <v>581</v>
      </c>
      <c r="C149" s="32" t="s">
        <v>582</v>
      </c>
      <c r="D149" s="28"/>
      <c r="E149" s="25">
        <v>45069</v>
      </c>
      <c r="F149" s="25">
        <f>+E149+8</f>
        <v>45077</v>
      </c>
      <c r="G149" s="109" t="s">
        <v>292</v>
      </c>
      <c r="H149" s="29">
        <f>+F149+5</f>
        <v>45082</v>
      </c>
      <c r="I149" s="113" t="s">
        <v>199</v>
      </c>
      <c r="J149" s="29">
        <f>+H149+14</f>
        <v>45096</v>
      </c>
      <c r="K149" s="113" t="s">
        <v>17</v>
      </c>
      <c r="L149" s="25">
        <f>+J149+4</f>
        <v>45100</v>
      </c>
      <c r="M149" s="113" t="s">
        <v>554</v>
      </c>
      <c r="N149" s="24">
        <f>+L149+7</f>
        <v>45107</v>
      </c>
      <c r="O149" s="113" t="s">
        <v>554</v>
      </c>
      <c r="P149" s="115" t="s">
        <v>583</v>
      </c>
      <c r="Q149" s="24">
        <v>45112</v>
      </c>
      <c r="R149" s="24">
        <v>45184</v>
      </c>
      <c r="S149" s="30" t="s">
        <v>576</v>
      </c>
      <c r="T149" s="34">
        <v>1063438.96</v>
      </c>
      <c r="U149" s="66">
        <f>T149*0.3</f>
        <v>319031.68799999997</v>
      </c>
      <c r="V149" s="86">
        <v>270000</v>
      </c>
      <c r="W149" s="86">
        <v>380000</v>
      </c>
      <c r="X149" s="86">
        <f>T149-U149-V149-W149</f>
        <v>94407.271999999997</v>
      </c>
      <c r="Y149" s="43"/>
      <c r="Z149" s="55">
        <f>T149-U149-V149-W149-X149</f>
        <v>0</v>
      </c>
      <c r="AA149" s="82"/>
      <c r="AB149" s="117"/>
    </row>
    <row r="150" spans="1:28" s="16" customFormat="1" ht="81" customHeight="1" outlineLevel="1" x14ac:dyDescent="0.25">
      <c r="A150" s="112"/>
      <c r="B150" s="120" t="s">
        <v>112</v>
      </c>
      <c r="C150" s="122" t="s">
        <v>579</v>
      </c>
      <c r="D150" s="124" t="s">
        <v>18</v>
      </c>
      <c r="E150" s="124"/>
      <c r="F150" s="46"/>
      <c r="G150" s="65" t="s">
        <v>162</v>
      </c>
      <c r="H150" s="47" t="s">
        <v>453</v>
      </c>
      <c r="I150" s="114"/>
      <c r="J150" s="48" t="s">
        <v>553</v>
      </c>
      <c r="K150" s="114"/>
      <c r="L150" s="45" t="s">
        <v>445</v>
      </c>
      <c r="M150" s="114"/>
      <c r="N150" s="49" t="s">
        <v>224</v>
      </c>
      <c r="O150" s="114"/>
      <c r="P150" s="116"/>
      <c r="Q150" s="125" t="s">
        <v>600</v>
      </c>
      <c r="R150" s="126"/>
      <c r="S150" s="127"/>
      <c r="T150" s="50">
        <f>T149/1.16</f>
        <v>916757.72413793101</v>
      </c>
      <c r="U150" s="50">
        <f>U149/1.16</f>
        <v>275027.31724137929</v>
      </c>
      <c r="V150" s="51" t="s">
        <v>465</v>
      </c>
      <c r="W150" s="52" t="s">
        <v>308</v>
      </c>
      <c r="X150" s="52" t="s">
        <v>530</v>
      </c>
      <c r="Y150" s="52"/>
      <c r="Z150" s="53"/>
      <c r="AA150" s="83"/>
      <c r="AB150" s="118"/>
    </row>
    <row r="151" spans="1:28" s="44" customFormat="1" ht="54" customHeight="1" outlineLevel="1" thickBot="1" x14ac:dyDescent="0.3">
      <c r="A151" s="62" t="s">
        <v>595</v>
      </c>
      <c r="B151" s="121"/>
      <c r="C151" s="123"/>
      <c r="D151" s="128" t="s">
        <v>110</v>
      </c>
      <c r="E151" s="128"/>
      <c r="F151" s="56" t="s">
        <v>584</v>
      </c>
      <c r="G151" s="57" t="s">
        <v>113</v>
      </c>
      <c r="H151" s="58"/>
      <c r="I151" s="57"/>
      <c r="J151" s="57" t="s">
        <v>114</v>
      </c>
      <c r="K151" s="58"/>
      <c r="L151" s="57"/>
      <c r="M151" s="57" t="s">
        <v>115</v>
      </c>
      <c r="N151" s="58"/>
      <c r="O151" s="57"/>
      <c r="P151" s="129"/>
      <c r="Q151" s="129"/>
      <c r="R151" s="63">
        <f>+R149+5</f>
        <v>45189</v>
      </c>
      <c r="S151" s="64" t="s">
        <v>202</v>
      </c>
      <c r="T151" s="59" t="s">
        <v>168</v>
      </c>
      <c r="U151" s="130" t="s">
        <v>170</v>
      </c>
      <c r="V151" s="130"/>
      <c r="W151" s="60">
        <f>38400/2</f>
        <v>19200</v>
      </c>
      <c r="X151" s="60"/>
      <c r="Y151" s="60"/>
      <c r="Z151" s="61"/>
      <c r="AA151" s="84"/>
      <c r="AB151" s="119"/>
    </row>
    <row r="152" spans="1:28" s="16" customFormat="1" ht="40.5" customHeight="1" outlineLevel="1" x14ac:dyDescent="0.25">
      <c r="A152" s="111" t="s">
        <v>585</v>
      </c>
      <c r="B152" s="38" t="s">
        <v>587</v>
      </c>
      <c r="C152" s="32" t="s">
        <v>588</v>
      </c>
      <c r="D152" s="28"/>
      <c r="E152" s="25">
        <v>45069</v>
      </c>
      <c r="F152" s="25">
        <f>+E152+8</f>
        <v>45077</v>
      </c>
      <c r="G152" s="109" t="s">
        <v>416</v>
      </c>
      <c r="H152" s="29">
        <f>+F152+5</f>
        <v>45082</v>
      </c>
      <c r="I152" s="113" t="s">
        <v>574</v>
      </c>
      <c r="J152" s="29">
        <f>+H152+14</f>
        <v>45096</v>
      </c>
      <c r="K152" s="113" t="s">
        <v>38</v>
      </c>
      <c r="L152" s="25">
        <f>+J152+4</f>
        <v>45100</v>
      </c>
      <c r="M152" s="113" t="s">
        <v>498</v>
      </c>
      <c r="N152" s="24">
        <f>+L152+7</f>
        <v>45107</v>
      </c>
      <c r="O152" s="113" t="s">
        <v>216</v>
      </c>
      <c r="P152" s="115" t="s">
        <v>589</v>
      </c>
      <c r="Q152" s="24">
        <v>45112</v>
      </c>
      <c r="R152" s="24">
        <v>45184</v>
      </c>
      <c r="S152" s="30" t="s">
        <v>576</v>
      </c>
      <c r="T152" s="34">
        <v>1050919.21</v>
      </c>
      <c r="U152" s="66">
        <f>T152*0.3</f>
        <v>315275.76299999998</v>
      </c>
      <c r="V152" s="86">
        <v>270000</v>
      </c>
      <c r="W152" s="86">
        <v>380000</v>
      </c>
      <c r="X152" s="86">
        <f>T152-U152-V152-W152</f>
        <v>85643.446999999927</v>
      </c>
      <c r="Y152" s="43"/>
      <c r="Z152" s="55">
        <f>T152-U152-V152-W152-X152</f>
        <v>0</v>
      </c>
      <c r="AA152" s="82"/>
      <c r="AB152" s="117"/>
    </row>
    <row r="153" spans="1:28" s="16" customFormat="1" ht="81" customHeight="1" outlineLevel="1" x14ac:dyDescent="0.25">
      <c r="A153" s="112"/>
      <c r="B153" s="120" t="s">
        <v>112</v>
      </c>
      <c r="C153" s="122" t="s">
        <v>579</v>
      </c>
      <c r="D153" s="124" t="s">
        <v>18</v>
      </c>
      <c r="E153" s="124"/>
      <c r="F153" s="46"/>
      <c r="G153" s="65" t="s">
        <v>162</v>
      </c>
      <c r="H153" s="47" t="s">
        <v>453</v>
      </c>
      <c r="I153" s="114"/>
      <c r="J153" s="48" t="s">
        <v>553</v>
      </c>
      <c r="K153" s="114"/>
      <c r="L153" s="45" t="s">
        <v>445</v>
      </c>
      <c r="M153" s="114"/>
      <c r="N153" s="49" t="s">
        <v>224</v>
      </c>
      <c r="O153" s="114"/>
      <c r="P153" s="116"/>
      <c r="Q153" s="125" t="s">
        <v>242</v>
      </c>
      <c r="R153" s="126"/>
      <c r="S153" s="127"/>
      <c r="T153" s="50">
        <f>T152/1.16</f>
        <v>905964.83620689658</v>
      </c>
      <c r="U153" s="50">
        <f>U152/1.16</f>
        <v>271789.45086206897</v>
      </c>
      <c r="V153" s="51" t="s">
        <v>465</v>
      </c>
      <c r="W153" s="52" t="s">
        <v>308</v>
      </c>
      <c r="X153" s="52" t="s">
        <v>530</v>
      </c>
      <c r="Y153" s="52"/>
      <c r="Z153" s="53"/>
      <c r="AA153" s="83"/>
      <c r="AB153" s="118"/>
    </row>
    <row r="154" spans="1:28" s="44" customFormat="1" ht="54" customHeight="1" outlineLevel="1" thickBot="1" x14ac:dyDescent="0.3">
      <c r="A154" s="62" t="s">
        <v>586</v>
      </c>
      <c r="B154" s="121"/>
      <c r="C154" s="123"/>
      <c r="D154" s="128" t="s">
        <v>110</v>
      </c>
      <c r="E154" s="128"/>
      <c r="F154" s="56" t="s">
        <v>590</v>
      </c>
      <c r="G154" s="57" t="s">
        <v>113</v>
      </c>
      <c r="H154" s="58"/>
      <c r="I154" s="57"/>
      <c r="J154" s="57" t="s">
        <v>114</v>
      </c>
      <c r="K154" s="58"/>
      <c r="L154" s="57"/>
      <c r="M154" s="57" t="s">
        <v>115</v>
      </c>
      <c r="N154" s="58"/>
      <c r="O154" s="57"/>
      <c r="P154" s="129"/>
      <c r="Q154" s="129"/>
      <c r="R154" s="63">
        <f>+R152+5</f>
        <v>45189</v>
      </c>
      <c r="S154" s="64" t="s">
        <v>202</v>
      </c>
      <c r="T154" s="59" t="s">
        <v>168</v>
      </c>
      <c r="U154" s="130" t="s">
        <v>170</v>
      </c>
      <c r="V154" s="130"/>
      <c r="W154" s="60">
        <f>38400/2</f>
        <v>19200</v>
      </c>
      <c r="X154" s="60"/>
      <c r="Y154" s="60"/>
      <c r="Z154" s="61"/>
      <c r="AA154" s="84"/>
      <c r="AB154" s="119"/>
    </row>
    <row r="155" spans="1:28" s="16" customFormat="1" ht="40.5" customHeight="1" outlineLevel="1" x14ac:dyDescent="0.25">
      <c r="A155" s="111" t="s">
        <v>591</v>
      </c>
      <c r="B155" s="38" t="s">
        <v>592</v>
      </c>
      <c r="C155" s="32" t="s">
        <v>593</v>
      </c>
      <c r="D155" s="28"/>
      <c r="E155" s="25">
        <v>45075</v>
      </c>
      <c r="F155" s="25">
        <f>+E155+7</f>
        <v>45082</v>
      </c>
      <c r="G155" s="109" t="s">
        <v>416</v>
      </c>
      <c r="H155" s="29">
        <f>+F155+3</f>
        <v>45085</v>
      </c>
      <c r="I155" s="113" t="s">
        <v>554</v>
      </c>
      <c r="J155" s="29">
        <f>+H155+14</f>
        <v>45099</v>
      </c>
      <c r="K155" s="113" t="s">
        <v>17</v>
      </c>
      <c r="L155" s="25">
        <f>+J155+4</f>
        <v>45103</v>
      </c>
      <c r="M155" s="113" t="s">
        <v>498</v>
      </c>
      <c r="N155" s="24">
        <f>+L155+7</f>
        <v>45110</v>
      </c>
      <c r="O155" s="113" t="s">
        <v>17</v>
      </c>
      <c r="P155" s="115" t="s">
        <v>597</v>
      </c>
      <c r="Q155" s="24">
        <v>45112</v>
      </c>
      <c r="R155" s="24">
        <v>45199</v>
      </c>
      <c r="S155" s="30" t="s">
        <v>610</v>
      </c>
      <c r="T155" s="34">
        <v>1794533.26</v>
      </c>
      <c r="U155" s="66">
        <f>T155*0.3</f>
        <v>538359.978</v>
      </c>
      <c r="V155" s="86">
        <v>450000</v>
      </c>
      <c r="W155" s="86">
        <v>560000</v>
      </c>
      <c r="X155" s="86">
        <f>T155-U155-V155-W155</f>
        <v>246173.28200000012</v>
      </c>
      <c r="Y155" s="43"/>
      <c r="Z155" s="55">
        <f>T155-U155-V155-W155-X155</f>
        <v>0</v>
      </c>
      <c r="AA155" s="82"/>
      <c r="AB155" s="117"/>
    </row>
    <row r="156" spans="1:28" s="16" customFormat="1" ht="81" customHeight="1" outlineLevel="1" x14ac:dyDescent="0.25">
      <c r="A156" s="112"/>
      <c r="B156" s="120" t="s">
        <v>112</v>
      </c>
      <c r="C156" s="122" t="s">
        <v>594</v>
      </c>
      <c r="D156" s="124" t="s">
        <v>72</v>
      </c>
      <c r="E156" s="124"/>
      <c r="F156" s="46"/>
      <c r="G156" s="65" t="s">
        <v>162</v>
      </c>
      <c r="H156" s="47" t="s">
        <v>453</v>
      </c>
      <c r="I156" s="114"/>
      <c r="J156" s="48" t="s">
        <v>553</v>
      </c>
      <c r="K156" s="114"/>
      <c r="L156" s="45" t="s">
        <v>445</v>
      </c>
      <c r="M156" s="114"/>
      <c r="N156" s="49" t="s">
        <v>182</v>
      </c>
      <c r="O156" s="114"/>
      <c r="P156" s="116"/>
      <c r="Q156" s="125" t="s">
        <v>599</v>
      </c>
      <c r="R156" s="126"/>
      <c r="S156" s="127"/>
      <c r="T156" s="50">
        <f>T155/1.16</f>
        <v>1547011.4310344828</v>
      </c>
      <c r="U156" s="50">
        <f>U155/1.16</f>
        <v>464103.42931034486</v>
      </c>
      <c r="V156" s="51" t="s">
        <v>601</v>
      </c>
      <c r="W156" s="52" t="s">
        <v>466</v>
      </c>
      <c r="X156" s="52" t="s">
        <v>602</v>
      </c>
      <c r="Y156" s="52"/>
      <c r="Z156" s="53"/>
      <c r="AA156" s="83"/>
      <c r="AB156" s="118"/>
    </row>
    <row r="157" spans="1:28" s="44" customFormat="1" ht="54" customHeight="1" outlineLevel="1" thickBot="1" x14ac:dyDescent="0.3">
      <c r="A157" s="62" t="s">
        <v>596</v>
      </c>
      <c r="B157" s="121"/>
      <c r="C157" s="123"/>
      <c r="D157" s="128" t="s">
        <v>110</v>
      </c>
      <c r="E157" s="128"/>
      <c r="F157" s="56" t="s">
        <v>598</v>
      </c>
      <c r="G157" s="57" t="s">
        <v>113</v>
      </c>
      <c r="H157" s="58"/>
      <c r="I157" s="57"/>
      <c r="J157" s="57" t="s">
        <v>114</v>
      </c>
      <c r="K157" s="58"/>
      <c r="L157" s="57"/>
      <c r="M157" s="57" t="s">
        <v>115</v>
      </c>
      <c r="N157" s="58"/>
      <c r="O157" s="57"/>
      <c r="P157" s="129"/>
      <c r="Q157" s="129"/>
      <c r="R157" s="63">
        <f>+R155+5</f>
        <v>45204</v>
      </c>
      <c r="S157" s="64" t="s">
        <v>202</v>
      </c>
      <c r="T157" s="59" t="s">
        <v>168</v>
      </c>
      <c r="U157" s="130" t="s">
        <v>170</v>
      </c>
      <c r="V157" s="130"/>
      <c r="W157" s="60">
        <f>38400/2</f>
        <v>19200</v>
      </c>
      <c r="X157" s="60"/>
      <c r="Y157" s="60"/>
      <c r="Z157" s="61"/>
      <c r="AA157" s="84"/>
      <c r="AB157" s="119"/>
    </row>
    <row r="158" spans="1:28" s="16" customFormat="1" ht="40.5" customHeight="1" outlineLevel="1" x14ac:dyDescent="0.25">
      <c r="A158" s="111" t="s">
        <v>603</v>
      </c>
      <c r="B158" s="38" t="s">
        <v>605</v>
      </c>
      <c r="C158" s="32" t="s">
        <v>606</v>
      </c>
      <c r="D158" s="28"/>
      <c r="E158" s="25">
        <v>45076</v>
      </c>
      <c r="F158" s="25">
        <f>+E158+7</f>
        <v>45083</v>
      </c>
      <c r="G158" s="110" t="s">
        <v>17</v>
      </c>
      <c r="H158" s="29">
        <f>+F158+3</f>
        <v>45086</v>
      </c>
      <c r="I158" s="113" t="s">
        <v>554</v>
      </c>
      <c r="J158" s="29">
        <f>+H158+14</f>
        <v>45100</v>
      </c>
      <c r="K158" s="113" t="s">
        <v>17</v>
      </c>
      <c r="L158" s="25">
        <f>+J158+3</f>
        <v>45103</v>
      </c>
      <c r="M158" s="113" t="s">
        <v>216</v>
      </c>
      <c r="N158" s="24">
        <f>+L158+7</f>
        <v>45110</v>
      </c>
      <c r="O158" s="113" t="s">
        <v>39</v>
      </c>
      <c r="P158" s="115" t="s">
        <v>608</v>
      </c>
      <c r="Q158" s="24">
        <v>45112</v>
      </c>
      <c r="R158" s="24">
        <v>45199</v>
      </c>
      <c r="S158" s="30" t="s">
        <v>610</v>
      </c>
      <c r="T158" s="34">
        <v>1358170.65</v>
      </c>
      <c r="U158" s="66">
        <f>T158*0.3</f>
        <v>407451.19499999995</v>
      </c>
      <c r="V158" s="86">
        <v>400000</v>
      </c>
      <c r="W158" s="86">
        <v>400000</v>
      </c>
      <c r="X158" s="86">
        <f>T158-U158-V158-W158</f>
        <v>150719.45499999996</v>
      </c>
      <c r="Y158" s="43"/>
      <c r="Z158" s="55">
        <f>T158-U158-V158-W158-X158</f>
        <v>0</v>
      </c>
      <c r="AA158" s="82"/>
      <c r="AB158" s="117"/>
    </row>
    <row r="159" spans="1:28" s="16" customFormat="1" ht="81" customHeight="1" outlineLevel="1" x14ac:dyDescent="0.25">
      <c r="A159" s="112"/>
      <c r="B159" s="120" t="s">
        <v>112</v>
      </c>
      <c r="C159" s="122" t="s">
        <v>607</v>
      </c>
      <c r="D159" s="124" t="s">
        <v>18</v>
      </c>
      <c r="E159" s="124"/>
      <c r="F159" s="46"/>
      <c r="G159" s="65" t="s">
        <v>162</v>
      </c>
      <c r="H159" s="47" t="s">
        <v>453</v>
      </c>
      <c r="I159" s="114"/>
      <c r="J159" s="48" t="s">
        <v>553</v>
      </c>
      <c r="K159" s="114"/>
      <c r="L159" s="45" t="s">
        <v>445</v>
      </c>
      <c r="M159" s="114"/>
      <c r="N159" s="49" t="s">
        <v>182</v>
      </c>
      <c r="O159" s="114"/>
      <c r="P159" s="116"/>
      <c r="Q159" s="125" t="s">
        <v>599</v>
      </c>
      <c r="R159" s="126"/>
      <c r="S159" s="127"/>
      <c r="T159" s="50">
        <f>T158/1.16</f>
        <v>1170836.7672413792</v>
      </c>
      <c r="U159" s="50">
        <f>U158/1.16</f>
        <v>351251.0301724138</v>
      </c>
      <c r="V159" s="51" t="s">
        <v>601</v>
      </c>
      <c r="W159" s="52" t="s">
        <v>466</v>
      </c>
      <c r="X159" s="52" t="s">
        <v>602</v>
      </c>
      <c r="Y159" s="52"/>
      <c r="Z159" s="53"/>
      <c r="AA159" s="83"/>
      <c r="AB159" s="118"/>
    </row>
    <row r="160" spans="1:28" s="44" customFormat="1" ht="54" customHeight="1" outlineLevel="1" thickBot="1" x14ac:dyDescent="0.3">
      <c r="A160" s="62" t="s">
        <v>604</v>
      </c>
      <c r="B160" s="121"/>
      <c r="C160" s="123"/>
      <c r="D160" s="128" t="s">
        <v>110</v>
      </c>
      <c r="E160" s="128"/>
      <c r="F160" s="56" t="s">
        <v>609</v>
      </c>
      <c r="G160" s="57" t="s">
        <v>113</v>
      </c>
      <c r="H160" s="58"/>
      <c r="I160" s="57"/>
      <c r="J160" s="57" t="s">
        <v>114</v>
      </c>
      <c r="K160" s="58"/>
      <c r="L160" s="57"/>
      <c r="M160" s="57" t="s">
        <v>115</v>
      </c>
      <c r="N160" s="58"/>
      <c r="O160" s="57"/>
      <c r="P160" s="129"/>
      <c r="Q160" s="129"/>
      <c r="R160" s="63">
        <f>+R158+5</f>
        <v>45204</v>
      </c>
      <c r="S160" s="64" t="s">
        <v>202</v>
      </c>
      <c r="T160" s="59" t="s">
        <v>168</v>
      </c>
      <c r="U160" s="130" t="s">
        <v>170</v>
      </c>
      <c r="V160" s="130"/>
      <c r="W160" s="60">
        <f>38400/2</f>
        <v>19200</v>
      </c>
      <c r="X160" s="60"/>
      <c r="Y160" s="60"/>
      <c r="Z160" s="61"/>
      <c r="AA160" s="84"/>
      <c r="AB160" s="119"/>
    </row>
  </sheetData>
  <autoFilter ref="C1:C47"/>
  <mergeCells count="740">
    <mergeCell ref="A155:A156"/>
    <mergeCell ref="I155:I156"/>
    <mergeCell ref="K155:K156"/>
    <mergeCell ref="M155:M156"/>
    <mergeCell ref="O155:O156"/>
    <mergeCell ref="P155:P156"/>
    <mergeCell ref="AB155:AB157"/>
    <mergeCell ref="B156:B157"/>
    <mergeCell ref="C156:C157"/>
    <mergeCell ref="D156:E156"/>
    <mergeCell ref="Q156:S156"/>
    <mergeCell ref="D157:E157"/>
    <mergeCell ref="P157:Q157"/>
    <mergeCell ref="U157:V157"/>
    <mergeCell ref="A152:A153"/>
    <mergeCell ref="I152:I153"/>
    <mergeCell ref="K152:K153"/>
    <mergeCell ref="M152:M153"/>
    <mergeCell ref="O152:O153"/>
    <mergeCell ref="P152:P153"/>
    <mergeCell ref="AB152:AB154"/>
    <mergeCell ref="B153:B154"/>
    <mergeCell ref="C153:C154"/>
    <mergeCell ref="D153:E153"/>
    <mergeCell ref="Q153:S153"/>
    <mergeCell ref="D154:E154"/>
    <mergeCell ref="P154:Q154"/>
    <mergeCell ref="U154:V154"/>
    <mergeCell ref="A149:A150"/>
    <mergeCell ref="I149:I150"/>
    <mergeCell ref="K149:K150"/>
    <mergeCell ref="M149:M150"/>
    <mergeCell ref="O149:O150"/>
    <mergeCell ref="P149:P150"/>
    <mergeCell ref="AB149:AB151"/>
    <mergeCell ref="B150:B151"/>
    <mergeCell ref="C150:C151"/>
    <mergeCell ref="D150:E150"/>
    <mergeCell ref="Q150:S150"/>
    <mergeCell ref="D151:E151"/>
    <mergeCell ref="P151:Q151"/>
    <mergeCell ref="U151:V151"/>
    <mergeCell ref="A146:A147"/>
    <mergeCell ref="I146:I147"/>
    <mergeCell ref="K146:K147"/>
    <mergeCell ref="M146:M147"/>
    <mergeCell ref="O146:O147"/>
    <mergeCell ref="P146:P147"/>
    <mergeCell ref="AB146:AB148"/>
    <mergeCell ref="B147:B148"/>
    <mergeCell ref="C147:C148"/>
    <mergeCell ref="D147:E147"/>
    <mergeCell ref="Q147:S147"/>
    <mergeCell ref="D148:E148"/>
    <mergeCell ref="P148:Q148"/>
    <mergeCell ref="U148:V148"/>
    <mergeCell ref="A131:A132"/>
    <mergeCell ref="I131:I132"/>
    <mergeCell ref="K131:K132"/>
    <mergeCell ref="M131:M132"/>
    <mergeCell ref="O131:O132"/>
    <mergeCell ref="P131:P132"/>
    <mergeCell ref="AB131:AB133"/>
    <mergeCell ref="B132:B133"/>
    <mergeCell ref="C132:C133"/>
    <mergeCell ref="D132:E132"/>
    <mergeCell ref="Q132:S132"/>
    <mergeCell ref="D133:E133"/>
    <mergeCell ref="P133:Q133"/>
    <mergeCell ref="U133:V133"/>
    <mergeCell ref="A128:A129"/>
    <mergeCell ref="I128:I129"/>
    <mergeCell ref="K128:K129"/>
    <mergeCell ref="M128:M129"/>
    <mergeCell ref="O128:O129"/>
    <mergeCell ref="P128:P129"/>
    <mergeCell ref="AB128:AB130"/>
    <mergeCell ref="B129:B130"/>
    <mergeCell ref="C129:C130"/>
    <mergeCell ref="D129:E129"/>
    <mergeCell ref="Q129:S129"/>
    <mergeCell ref="D130:E130"/>
    <mergeCell ref="P130:Q130"/>
    <mergeCell ref="U130:V130"/>
    <mergeCell ref="A125:A126"/>
    <mergeCell ref="I125:I126"/>
    <mergeCell ref="K125:K126"/>
    <mergeCell ref="M125:M126"/>
    <mergeCell ref="O125:O126"/>
    <mergeCell ref="P125:P126"/>
    <mergeCell ref="AB125:AB127"/>
    <mergeCell ref="B126:B127"/>
    <mergeCell ref="C126:C127"/>
    <mergeCell ref="D126:E126"/>
    <mergeCell ref="Q126:S126"/>
    <mergeCell ref="D127:E127"/>
    <mergeCell ref="P127:Q127"/>
    <mergeCell ref="U127:V127"/>
    <mergeCell ref="A107:A108"/>
    <mergeCell ref="I107:I108"/>
    <mergeCell ref="K107:K108"/>
    <mergeCell ref="M107:M108"/>
    <mergeCell ref="O107:O108"/>
    <mergeCell ref="P107:P108"/>
    <mergeCell ref="AB107:AB109"/>
    <mergeCell ref="B108:B109"/>
    <mergeCell ref="C108:C109"/>
    <mergeCell ref="D108:E108"/>
    <mergeCell ref="Q108:S108"/>
    <mergeCell ref="D109:E109"/>
    <mergeCell ref="P109:Q109"/>
    <mergeCell ref="U109:V109"/>
    <mergeCell ref="A104:A105"/>
    <mergeCell ref="I104:I105"/>
    <mergeCell ref="K104:K105"/>
    <mergeCell ref="M104:M105"/>
    <mergeCell ref="O104:O105"/>
    <mergeCell ref="P104:P105"/>
    <mergeCell ref="AB104:AB106"/>
    <mergeCell ref="B105:B106"/>
    <mergeCell ref="C105:C106"/>
    <mergeCell ref="D105:E105"/>
    <mergeCell ref="Q105:S105"/>
    <mergeCell ref="D106:E106"/>
    <mergeCell ref="P106:Q106"/>
    <mergeCell ref="U106:V106"/>
    <mergeCell ref="A101:A102"/>
    <mergeCell ref="I101:I102"/>
    <mergeCell ref="K101:K102"/>
    <mergeCell ref="M101:M102"/>
    <mergeCell ref="O101:O102"/>
    <mergeCell ref="P101:P102"/>
    <mergeCell ref="AB101:AB103"/>
    <mergeCell ref="B102:B103"/>
    <mergeCell ref="C102:C103"/>
    <mergeCell ref="D102:E102"/>
    <mergeCell ref="Q102:S102"/>
    <mergeCell ref="D103:E103"/>
    <mergeCell ref="P103:Q103"/>
    <mergeCell ref="U103:V103"/>
    <mergeCell ref="AB89:AB91"/>
    <mergeCell ref="B90:B91"/>
    <mergeCell ref="C90:C91"/>
    <mergeCell ref="D90:E90"/>
    <mergeCell ref="Q90:S90"/>
    <mergeCell ref="D91:E91"/>
    <mergeCell ref="P91:Q91"/>
    <mergeCell ref="U91:V91"/>
    <mergeCell ref="AA89:AA90"/>
    <mergeCell ref="A77:A78"/>
    <mergeCell ref="I77:I78"/>
    <mergeCell ref="K77:K78"/>
    <mergeCell ref="M77:M78"/>
    <mergeCell ref="O77:O78"/>
    <mergeCell ref="P77:P78"/>
    <mergeCell ref="AB77:AB79"/>
    <mergeCell ref="B78:B79"/>
    <mergeCell ref="C78:C79"/>
    <mergeCell ref="D78:E78"/>
    <mergeCell ref="Q78:S78"/>
    <mergeCell ref="D79:E79"/>
    <mergeCell ref="P79:Q79"/>
    <mergeCell ref="U79:V79"/>
    <mergeCell ref="A80:A81"/>
    <mergeCell ref="I80:I81"/>
    <mergeCell ref="K80:K81"/>
    <mergeCell ref="M80:M81"/>
    <mergeCell ref="O80:O81"/>
    <mergeCell ref="P80:P81"/>
    <mergeCell ref="AB80:AB82"/>
    <mergeCell ref="B81:B82"/>
    <mergeCell ref="C81:C82"/>
    <mergeCell ref="D81:E81"/>
    <mergeCell ref="Q81:S81"/>
    <mergeCell ref="D82:E82"/>
    <mergeCell ref="P82:Q82"/>
    <mergeCell ref="U82:V82"/>
    <mergeCell ref="A74:A75"/>
    <mergeCell ref="I74:I75"/>
    <mergeCell ref="K74:K75"/>
    <mergeCell ref="M74:M75"/>
    <mergeCell ref="O74:O75"/>
    <mergeCell ref="P74:P75"/>
    <mergeCell ref="AB74:AB76"/>
    <mergeCell ref="B75:B76"/>
    <mergeCell ref="C75:C76"/>
    <mergeCell ref="D75:E75"/>
    <mergeCell ref="Q75:S75"/>
    <mergeCell ref="D76:E76"/>
    <mergeCell ref="P76:Q76"/>
    <mergeCell ref="U76:V76"/>
    <mergeCell ref="A71:A72"/>
    <mergeCell ref="I71:I72"/>
    <mergeCell ref="K71:K72"/>
    <mergeCell ref="M71:M72"/>
    <mergeCell ref="O71:O72"/>
    <mergeCell ref="P71:P72"/>
    <mergeCell ref="AB71:AB73"/>
    <mergeCell ref="B72:B73"/>
    <mergeCell ref="C72:C73"/>
    <mergeCell ref="D72:E72"/>
    <mergeCell ref="Q72:S72"/>
    <mergeCell ref="D73:E73"/>
    <mergeCell ref="P73:Q73"/>
    <mergeCell ref="U73:V73"/>
    <mergeCell ref="AA71:AA72"/>
    <mergeCell ref="A68:A69"/>
    <mergeCell ref="I68:I69"/>
    <mergeCell ref="K68:K69"/>
    <mergeCell ref="M68:M69"/>
    <mergeCell ref="O68:O69"/>
    <mergeCell ref="P68:P69"/>
    <mergeCell ref="AB68:AB70"/>
    <mergeCell ref="B69:B70"/>
    <mergeCell ref="C69:C70"/>
    <mergeCell ref="D69:E69"/>
    <mergeCell ref="Q69:S69"/>
    <mergeCell ref="D70:E70"/>
    <mergeCell ref="P70:Q70"/>
    <mergeCell ref="U70:V70"/>
    <mergeCell ref="A65:A66"/>
    <mergeCell ref="I65:I66"/>
    <mergeCell ref="K65:K66"/>
    <mergeCell ref="M65:M66"/>
    <mergeCell ref="O65:O66"/>
    <mergeCell ref="P65:P66"/>
    <mergeCell ref="AB65:AB67"/>
    <mergeCell ref="B66:B67"/>
    <mergeCell ref="C66:C67"/>
    <mergeCell ref="D66:E66"/>
    <mergeCell ref="Q66:S66"/>
    <mergeCell ref="D67:E67"/>
    <mergeCell ref="P67:Q67"/>
    <mergeCell ref="U67:V67"/>
    <mergeCell ref="A62:A63"/>
    <mergeCell ref="I62:I63"/>
    <mergeCell ref="K62:K63"/>
    <mergeCell ref="M62:M63"/>
    <mergeCell ref="O62:O63"/>
    <mergeCell ref="P62:P63"/>
    <mergeCell ref="AB62:AB64"/>
    <mergeCell ref="B63:B64"/>
    <mergeCell ref="C63:C64"/>
    <mergeCell ref="D63:E63"/>
    <mergeCell ref="Q63:S63"/>
    <mergeCell ref="D64:E64"/>
    <mergeCell ref="P64:Q64"/>
    <mergeCell ref="U64:V64"/>
    <mergeCell ref="A59:A60"/>
    <mergeCell ref="I59:I60"/>
    <mergeCell ref="K59:K60"/>
    <mergeCell ref="M59:M60"/>
    <mergeCell ref="O59:O60"/>
    <mergeCell ref="P59:P60"/>
    <mergeCell ref="AB59:AB61"/>
    <mergeCell ref="B60:B61"/>
    <mergeCell ref="C60:C61"/>
    <mergeCell ref="D60:E60"/>
    <mergeCell ref="Q60:S60"/>
    <mergeCell ref="D61:E61"/>
    <mergeCell ref="P61:Q61"/>
    <mergeCell ref="U61:V61"/>
    <mergeCell ref="A56:A57"/>
    <mergeCell ref="I56:I57"/>
    <mergeCell ref="K56:K57"/>
    <mergeCell ref="M56:M57"/>
    <mergeCell ref="O56:O57"/>
    <mergeCell ref="P56:P57"/>
    <mergeCell ref="AB56:AB58"/>
    <mergeCell ref="B57:B58"/>
    <mergeCell ref="C57:C58"/>
    <mergeCell ref="D57:E57"/>
    <mergeCell ref="Q57:S57"/>
    <mergeCell ref="D58:E58"/>
    <mergeCell ref="P58:Q58"/>
    <mergeCell ref="U58:V58"/>
    <mergeCell ref="AB44:AB46"/>
    <mergeCell ref="B45:B46"/>
    <mergeCell ref="C45:C46"/>
    <mergeCell ref="D45:E45"/>
    <mergeCell ref="Q45:S45"/>
    <mergeCell ref="D46:E46"/>
    <mergeCell ref="P46:Q46"/>
    <mergeCell ref="U46:V46"/>
    <mergeCell ref="A47:A48"/>
    <mergeCell ref="I47:I48"/>
    <mergeCell ref="K47:K48"/>
    <mergeCell ref="M47:M48"/>
    <mergeCell ref="O47:O48"/>
    <mergeCell ref="P47:P48"/>
    <mergeCell ref="AB47:AB49"/>
    <mergeCell ref="B48:B49"/>
    <mergeCell ref="C48:C49"/>
    <mergeCell ref="D48:E48"/>
    <mergeCell ref="Q48:S48"/>
    <mergeCell ref="D49:E49"/>
    <mergeCell ref="P49:Q49"/>
    <mergeCell ref="U49:V49"/>
    <mergeCell ref="AA47:AA49"/>
    <mergeCell ref="Q30:S30"/>
    <mergeCell ref="P28:Q28"/>
    <mergeCell ref="P13:Q13"/>
    <mergeCell ref="A44:A45"/>
    <mergeCell ref="I44:I45"/>
    <mergeCell ref="K44:K45"/>
    <mergeCell ref="M44:M45"/>
    <mergeCell ref="O44:O45"/>
    <mergeCell ref="P44:P45"/>
    <mergeCell ref="Q42:S42"/>
    <mergeCell ref="D25:E25"/>
    <mergeCell ref="P25:Q25"/>
    <mergeCell ref="C30:C31"/>
    <mergeCell ref="C33:C34"/>
    <mergeCell ref="P31:Q31"/>
    <mergeCell ref="D37:E37"/>
    <mergeCell ref="P37:Q37"/>
    <mergeCell ref="M32:M33"/>
    <mergeCell ref="O32:O33"/>
    <mergeCell ref="P32:P33"/>
    <mergeCell ref="D33:E33"/>
    <mergeCell ref="A26:A27"/>
    <mergeCell ref="A29:A30"/>
    <mergeCell ref="P16:Q16"/>
    <mergeCell ref="P19:Q19"/>
    <mergeCell ref="D22:E22"/>
    <mergeCell ref="P22:Q22"/>
    <mergeCell ref="I26:I27"/>
    <mergeCell ref="K26:K27"/>
    <mergeCell ref="M26:M27"/>
    <mergeCell ref="O26:O27"/>
    <mergeCell ref="P26:P27"/>
    <mergeCell ref="D27:E27"/>
    <mergeCell ref="Q27:S27"/>
    <mergeCell ref="D13:E13"/>
    <mergeCell ref="C9:C10"/>
    <mergeCell ref="C12:C13"/>
    <mergeCell ref="C15:C16"/>
    <mergeCell ref="C18:C19"/>
    <mergeCell ref="C21:C22"/>
    <mergeCell ref="C24:C25"/>
    <mergeCell ref="C27:C28"/>
    <mergeCell ref="D16:E16"/>
    <mergeCell ref="D19:E19"/>
    <mergeCell ref="U43:V43"/>
    <mergeCell ref="AB8:AB10"/>
    <mergeCell ref="AB11:AB13"/>
    <mergeCell ref="AB14:AB16"/>
    <mergeCell ref="AB17:AB19"/>
    <mergeCell ref="AB20:AB22"/>
    <mergeCell ref="AB23:AB25"/>
    <mergeCell ref="AB26:AB28"/>
    <mergeCell ref="AB29:AB31"/>
    <mergeCell ref="AB32:AB34"/>
    <mergeCell ref="AB35:AB37"/>
    <mergeCell ref="AB38:AB40"/>
    <mergeCell ref="AB41:AB43"/>
    <mergeCell ref="U13:V13"/>
    <mergeCell ref="U16:V16"/>
    <mergeCell ref="U19:V19"/>
    <mergeCell ref="U22:V22"/>
    <mergeCell ref="U40:V40"/>
    <mergeCell ref="U34:V34"/>
    <mergeCell ref="U37:V37"/>
    <mergeCell ref="U25:V25"/>
    <mergeCell ref="AA17:AA19"/>
    <mergeCell ref="AA20:AA22"/>
    <mergeCell ref="I29:I30"/>
    <mergeCell ref="K29:K30"/>
    <mergeCell ref="M29:M30"/>
    <mergeCell ref="O29:O30"/>
    <mergeCell ref="P29:P30"/>
    <mergeCell ref="D30:E30"/>
    <mergeCell ref="B27:B28"/>
    <mergeCell ref="B30:B31"/>
    <mergeCell ref="D31:E31"/>
    <mergeCell ref="D28:E28"/>
    <mergeCell ref="A41:A42"/>
    <mergeCell ref="I41:I42"/>
    <mergeCell ref="K41:K42"/>
    <mergeCell ref="M41:M42"/>
    <mergeCell ref="O41:O42"/>
    <mergeCell ref="P41:P42"/>
    <mergeCell ref="D42:E42"/>
    <mergeCell ref="D34:E34"/>
    <mergeCell ref="P34:Q34"/>
    <mergeCell ref="B33:B34"/>
    <mergeCell ref="B36:B37"/>
    <mergeCell ref="B39:B40"/>
    <mergeCell ref="B42:B43"/>
    <mergeCell ref="C36:C37"/>
    <mergeCell ref="C39:C40"/>
    <mergeCell ref="C42:C43"/>
    <mergeCell ref="D43:E43"/>
    <mergeCell ref="P43:Q43"/>
    <mergeCell ref="Q33:S33"/>
    <mergeCell ref="Q36:S36"/>
    <mergeCell ref="Q39:S39"/>
    <mergeCell ref="A32:A33"/>
    <mergeCell ref="I32:I33"/>
    <mergeCell ref="K32:K33"/>
    <mergeCell ref="B24:B25"/>
    <mergeCell ref="F1:P1"/>
    <mergeCell ref="C3:D3"/>
    <mergeCell ref="F3:G3"/>
    <mergeCell ref="H3:I3"/>
    <mergeCell ref="J3:K3"/>
    <mergeCell ref="L3:M3"/>
    <mergeCell ref="N3:O3"/>
    <mergeCell ref="O5:O6"/>
    <mergeCell ref="P10:Q10"/>
    <mergeCell ref="P14:P15"/>
    <mergeCell ref="D15:E15"/>
    <mergeCell ref="B15:B16"/>
    <mergeCell ref="B18:B19"/>
    <mergeCell ref="B21:B22"/>
    <mergeCell ref="P23:P24"/>
    <mergeCell ref="D24:E24"/>
    <mergeCell ref="Q6:S6"/>
    <mergeCell ref="Q9:S9"/>
    <mergeCell ref="Q12:S12"/>
    <mergeCell ref="Q15:S15"/>
    <mergeCell ref="Q18:S18"/>
    <mergeCell ref="Q21:S21"/>
    <mergeCell ref="Q24:S24"/>
    <mergeCell ref="D40:E40"/>
    <mergeCell ref="P40:Q40"/>
    <mergeCell ref="U28:V28"/>
    <mergeCell ref="U31:V31"/>
    <mergeCell ref="I23:I24"/>
    <mergeCell ref="K23:K24"/>
    <mergeCell ref="M23:M24"/>
    <mergeCell ref="O23:O24"/>
    <mergeCell ref="A5:A6"/>
    <mergeCell ref="I5:I6"/>
    <mergeCell ref="K5:K6"/>
    <mergeCell ref="M5:M6"/>
    <mergeCell ref="P5:P6"/>
    <mergeCell ref="D6:E6"/>
    <mergeCell ref="C6:C7"/>
    <mergeCell ref="D7:E7"/>
    <mergeCell ref="A23:A24"/>
    <mergeCell ref="A11:A12"/>
    <mergeCell ref="I11:I12"/>
    <mergeCell ref="K11:K12"/>
    <mergeCell ref="M11:M12"/>
    <mergeCell ref="O11:O12"/>
    <mergeCell ref="P11:P12"/>
    <mergeCell ref="D12:E12"/>
    <mergeCell ref="A8:A9"/>
    <mergeCell ref="I8:I9"/>
    <mergeCell ref="K8:K9"/>
    <mergeCell ref="M8:M9"/>
    <mergeCell ref="O8:O9"/>
    <mergeCell ref="P8:P9"/>
    <mergeCell ref="D9:E9"/>
    <mergeCell ref="D10:E10"/>
    <mergeCell ref="A20:A21"/>
    <mergeCell ref="I20:I21"/>
    <mergeCell ref="K20:K21"/>
    <mergeCell ref="M20:M21"/>
    <mergeCell ref="O20:O21"/>
    <mergeCell ref="P20:P21"/>
    <mergeCell ref="D21:E21"/>
    <mergeCell ref="M17:M18"/>
    <mergeCell ref="O17:O18"/>
    <mergeCell ref="P17:P18"/>
    <mergeCell ref="D18:E18"/>
    <mergeCell ref="A14:A15"/>
    <mergeCell ref="I14:I15"/>
    <mergeCell ref="K14:K15"/>
    <mergeCell ref="M14:M15"/>
    <mergeCell ref="O14:O15"/>
    <mergeCell ref="AB5:AB7"/>
    <mergeCell ref="B6:B7"/>
    <mergeCell ref="P7:Q7"/>
    <mergeCell ref="U7:V7"/>
    <mergeCell ref="A38:A39"/>
    <mergeCell ref="I38:I39"/>
    <mergeCell ref="K38:K39"/>
    <mergeCell ref="M38:M39"/>
    <mergeCell ref="O38:O39"/>
    <mergeCell ref="P38:P39"/>
    <mergeCell ref="D39:E39"/>
    <mergeCell ref="A35:A36"/>
    <mergeCell ref="I35:I36"/>
    <mergeCell ref="K35:K36"/>
    <mergeCell ref="M35:M36"/>
    <mergeCell ref="O35:O36"/>
    <mergeCell ref="P35:P36"/>
    <mergeCell ref="D36:E36"/>
    <mergeCell ref="A17:A18"/>
    <mergeCell ref="I17:I18"/>
    <mergeCell ref="U10:V10"/>
    <mergeCell ref="B9:B10"/>
    <mergeCell ref="B12:B13"/>
    <mergeCell ref="K17:K18"/>
    <mergeCell ref="A50:A51"/>
    <mergeCell ref="I50:I51"/>
    <mergeCell ref="K50:K51"/>
    <mergeCell ref="M50:M51"/>
    <mergeCell ref="O50:O51"/>
    <mergeCell ref="P50:P51"/>
    <mergeCell ref="AB50:AB52"/>
    <mergeCell ref="B51:B52"/>
    <mergeCell ref="C51:C52"/>
    <mergeCell ref="D51:E51"/>
    <mergeCell ref="Q51:S51"/>
    <mergeCell ref="D52:E52"/>
    <mergeCell ref="P52:Q52"/>
    <mergeCell ref="U52:V52"/>
    <mergeCell ref="A53:A54"/>
    <mergeCell ref="I53:I54"/>
    <mergeCell ref="K53:K54"/>
    <mergeCell ref="M53:M54"/>
    <mergeCell ref="O53:O54"/>
    <mergeCell ref="P53:P54"/>
    <mergeCell ref="AB53:AB55"/>
    <mergeCell ref="B54:B55"/>
    <mergeCell ref="C54:C55"/>
    <mergeCell ref="D54:E54"/>
    <mergeCell ref="Q54:S54"/>
    <mergeCell ref="D55:E55"/>
    <mergeCell ref="P55:Q55"/>
    <mergeCell ref="U55:V55"/>
    <mergeCell ref="AB86:AB88"/>
    <mergeCell ref="B87:B88"/>
    <mergeCell ref="C87:C88"/>
    <mergeCell ref="D87:E87"/>
    <mergeCell ref="Q87:S87"/>
    <mergeCell ref="D88:E88"/>
    <mergeCell ref="P88:Q88"/>
    <mergeCell ref="U88:V88"/>
    <mergeCell ref="A83:A84"/>
    <mergeCell ref="I83:I84"/>
    <mergeCell ref="K83:K84"/>
    <mergeCell ref="M83:M84"/>
    <mergeCell ref="O83:O84"/>
    <mergeCell ref="P83:P84"/>
    <mergeCell ref="AB83:AB85"/>
    <mergeCell ref="B84:B85"/>
    <mergeCell ref="C84:C85"/>
    <mergeCell ref="D84:E84"/>
    <mergeCell ref="Q84:S84"/>
    <mergeCell ref="D85:E85"/>
    <mergeCell ref="P85:Q85"/>
    <mergeCell ref="U85:V85"/>
    <mergeCell ref="A86:A87"/>
    <mergeCell ref="I86:I87"/>
    <mergeCell ref="A92:A93"/>
    <mergeCell ref="I92:I93"/>
    <mergeCell ref="K92:K93"/>
    <mergeCell ref="M92:M93"/>
    <mergeCell ref="O92:O93"/>
    <mergeCell ref="P92:P93"/>
    <mergeCell ref="B93:B94"/>
    <mergeCell ref="C93:C94"/>
    <mergeCell ref="D93:E93"/>
    <mergeCell ref="K86:K87"/>
    <mergeCell ref="M86:M87"/>
    <mergeCell ref="O86:O87"/>
    <mergeCell ref="P86:P87"/>
    <mergeCell ref="A89:A90"/>
    <mergeCell ref="I89:I90"/>
    <mergeCell ref="K89:K90"/>
    <mergeCell ref="M89:M90"/>
    <mergeCell ref="O89:O90"/>
    <mergeCell ref="P89:P90"/>
    <mergeCell ref="B99:B100"/>
    <mergeCell ref="C99:C100"/>
    <mergeCell ref="D99:E99"/>
    <mergeCell ref="Q99:S99"/>
    <mergeCell ref="D100:E100"/>
    <mergeCell ref="P100:Q100"/>
    <mergeCell ref="U100:V100"/>
    <mergeCell ref="A95:A96"/>
    <mergeCell ref="I95:I96"/>
    <mergeCell ref="K95:K96"/>
    <mergeCell ref="M95:M96"/>
    <mergeCell ref="O95:O96"/>
    <mergeCell ref="P95:P96"/>
    <mergeCell ref="B96:B97"/>
    <mergeCell ref="C96:C97"/>
    <mergeCell ref="D96:E96"/>
    <mergeCell ref="Q96:S96"/>
    <mergeCell ref="D97:E97"/>
    <mergeCell ref="P97:Q97"/>
    <mergeCell ref="U97:V97"/>
    <mergeCell ref="A98:A99"/>
    <mergeCell ref="I98:I99"/>
    <mergeCell ref="K98:K99"/>
    <mergeCell ref="M98:M99"/>
    <mergeCell ref="O98:O99"/>
    <mergeCell ref="P98:P99"/>
    <mergeCell ref="Q93:S93"/>
    <mergeCell ref="D94:E94"/>
    <mergeCell ref="P94:Q94"/>
    <mergeCell ref="U94:V94"/>
    <mergeCell ref="AB98:AB100"/>
    <mergeCell ref="AB95:AB97"/>
    <mergeCell ref="AA92:AA94"/>
    <mergeCell ref="A110:A111"/>
    <mergeCell ref="I110:I111"/>
    <mergeCell ref="K110:K111"/>
    <mergeCell ref="M110:M111"/>
    <mergeCell ref="O110:O111"/>
    <mergeCell ref="P110:P111"/>
    <mergeCell ref="AB110:AB112"/>
    <mergeCell ref="B111:B112"/>
    <mergeCell ref="C111:C112"/>
    <mergeCell ref="D111:E111"/>
    <mergeCell ref="Q111:S111"/>
    <mergeCell ref="D112:E112"/>
    <mergeCell ref="P112:Q112"/>
    <mergeCell ref="U112:V112"/>
    <mergeCell ref="A113:A114"/>
    <mergeCell ref="I113:I114"/>
    <mergeCell ref="K113:K114"/>
    <mergeCell ref="M113:M114"/>
    <mergeCell ref="O113:O114"/>
    <mergeCell ref="P113:P114"/>
    <mergeCell ref="AB113:AB115"/>
    <mergeCell ref="B114:B115"/>
    <mergeCell ref="C114:C115"/>
    <mergeCell ref="D114:E114"/>
    <mergeCell ref="Q114:S114"/>
    <mergeCell ref="D115:E115"/>
    <mergeCell ref="P115:Q115"/>
    <mergeCell ref="U115:V115"/>
    <mergeCell ref="A116:A117"/>
    <mergeCell ref="I116:I117"/>
    <mergeCell ref="K116:K117"/>
    <mergeCell ref="M116:M117"/>
    <mergeCell ref="O116:O117"/>
    <mergeCell ref="P116:P117"/>
    <mergeCell ref="AB116:AB118"/>
    <mergeCell ref="B117:B118"/>
    <mergeCell ref="C117:C118"/>
    <mergeCell ref="D117:E117"/>
    <mergeCell ref="Q117:S117"/>
    <mergeCell ref="D118:E118"/>
    <mergeCell ref="P118:Q118"/>
    <mergeCell ref="U118:V118"/>
    <mergeCell ref="A119:A120"/>
    <mergeCell ref="I119:I120"/>
    <mergeCell ref="K119:K120"/>
    <mergeCell ref="M119:M120"/>
    <mergeCell ref="O119:O120"/>
    <mergeCell ref="P119:P120"/>
    <mergeCell ref="AB119:AB121"/>
    <mergeCell ref="B120:B121"/>
    <mergeCell ref="C120:C121"/>
    <mergeCell ref="D120:E120"/>
    <mergeCell ref="Q120:S120"/>
    <mergeCell ref="D121:E121"/>
    <mergeCell ref="P121:Q121"/>
    <mergeCell ref="U121:V121"/>
    <mergeCell ref="A122:A123"/>
    <mergeCell ref="I122:I123"/>
    <mergeCell ref="K122:K123"/>
    <mergeCell ref="M122:M123"/>
    <mergeCell ref="O122:O123"/>
    <mergeCell ref="P122:P123"/>
    <mergeCell ref="AB122:AB124"/>
    <mergeCell ref="B123:B124"/>
    <mergeCell ref="C123:C124"/>
    <mergeCell ref="D123:E123"/>
    <mergeCell ref="Q123:S123"/>
    <mergeCell ref="D124:E124"/>
    <mergeCell ref="P124:Q124"/>
    <mergeCell ref="U124:V124"/>
    <mergeCell ref="A134:A135"/>
    <mergeCell ref="I134:I135"/>
    <mergeCell ref="K134:K135"/>
    <mergeCell ref="M134:M135"/>
    <mergeCell ref="O134:O135"/>
    <mergeCell ref="P134:P135"/>
    <mergeCell ref="AB134:AB136"/>
    <mergeCell ref="B135:B136"/>
    <mergeCell ref="C135:C136"/>
    <mergeCell ref="D135:E135"/>
    <mergeCell ref="Q135:S135"/>
    <mergeCell ref="D136:E136"/>
    <mergeCell ref="P136:Q136"/>
    <mergeCell ref="U136:V136"/>
    <mergeCell ref="A137:A138"/>
    <mergeCell ref="I137:I138"/>
    <mergeCell ref="K137:K138"/>
    <mergeCell ref="M137:M138"/>
    <mergeCell ref="O137:O138"/>
    <mergeCell ref="P137:P138"/>
    <mergeCell ref="AB137:AB139"/>
    <mergeCell ref="B138:B139"/>
    <mergeCell ref="C138:C139"/>
    <mergeCell ref="D138:E138"/>
    <mergeCell ref="Q138:S138"/>
    <mergeCell ref="D139:E139"/>
    <mergeCell ref="P139:Q139"/>
    <mergeCell ref="U139:V139"/>
    <mergeCell ref="A140:A141"/>
    <mergeCell ref="I140:I141"/>
    <mergeCell ref="K140:K141"/>
    <mergeCell ref="M140:M141"/>
    <mergeCell ref="O140:O141"/>
    <mergeCell ref="P140:P141"/>
    <mergeCell ref="AB140:AB142"/>
    <mergeCell ref="B141:B142"/>
    <mergeCell ref="C141:C142"/>
    <mergeCell ref="D141:E141"/>
    <mergeCell ref="Q141:S141"/>
    <mergeCell ref="D142:E142"/>
    <mergeCell ref="P142:Q142"/>
    <mergeCell ref="U142:V142"/>
    <mergeCell ref="A143:A144"/>
    <mergeCell ref="I143:I144"/>
    <mergeCell ref="K143:K144"/>
    <mergeCell ref="M143:M144"/>
    <mergeCell ref="O143:O144"/>
    <mergeCell ref="P143:P144"/>
    <mergeCell ref="AB143:AB145"/>
    <mergeCell ref="B144:B145"/>
    <mergeCell ref="C144:C145"/>
    <mergeCell ref="D144:E144"/>
    <mergeCell ref="Q144:S144"/>
    <mergeCell ref="D145:E145"/>
    <mergeCell ref="P145:Q145"/>
    <mergeCell ref="U145:V145"/>
    <mergeCell ref="A158:A159"/>
    <mergeCell ref="I158:I159"/>
    <mergeCell ref="K158:K159"/>
    <mergeCell ref="M158:M159"/>
    <mergeCell ref="O158:O159"/>
    <mergeCell ref="P158:P159"/>
    <mergeCell ref="AB158:AB160"/>
    <mergeCell ref="B159:B160"/>
    <mergeCell ref="C159:C160"/>
    <mergeCell ref="D159:E159"/>
    <mergeCell ref="Q159:S159"/>
    <mergeCell ref="D160:E160"/>
    <mergeCell ref="P160:Q160"/>
    <mergeCell ref="U160:V160"/>
  </mergeCells>
  <printOptions horizontalCentered="1"/>
  <pageMargins left="0.27559055118110237" right="0" top="0.47244094488188981" bottom="0.23622047244094491" header="0" footer="0"/>
  <pageSetup scale="40" fitToHeight="0" orientation="landscape" horizontalDpi="1200" verticalDpi="1200" r:id="rId1"/>
  <headerFooter>
    <oddFooter>&amp;C&amp;8ING. ALEJANDRO MEJÍA DE LA CRUZ
DIRECTOR DE OBRAS PÚBLICAS</oddFooter>
  </headerFooter>
  <rowBreaks count="4" manualBreakCount="4">
    <brk id="28" max="27" man="1"/>
    <brk id="52" max="27" man="1"/>
    <brk id="91" max="27" man="1"/>
    <brk id="130"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2"/>
  <sheetViews>
    <sheetView workbookViewId="0">
      <selection activeCell="F21" sqref="F21"/>
    </sheetView>
  </sheetViews>
  <sheetFormatPr baseColWidth="10" defaultRowHeight="15" x14ac:dyDescent="0.25"/>
  <cols>
    <col min="3" max="3" width="29.28515625" customWidth="1"/>
    <col min="4" max="4" width="21.140625" customWidth="1"/>
  </cols>
  <sheetData>
    <row r="3" spans="3:5" x14ac:dyDescent="0.25">
      <c r="C3" t="s">
        <v>545</v>
      </c>
    </row>
    <row r="4" spans="3:5" x14ac:dyDescent="0.25">
      <c r="C4" t="s">
        <v>540</v>
      </c>
      <c r="D4" t="s">
        <v>541</v>
      </c>
      <c r="E4" s="106">
        <v>9800</v>
      </c>
    </row>
    <row r="5" spans="3:5" x14ac:dyDescent="0.25">
      <c r="C5" t="s">
        <v>542</v>
      </c>
      <c r="D5" t="s">
        <v>543</v>
      </c>
      <c r="E5" s="106">
        <v>6500</v>
      </c>
    </row>
    <row r="6" spans="3:5" x14ac:dyDescent="0.25">
      <c r="C6" t="s">
        <v>544</v>
      </c>
      <c r="D6" t="s">
        <v>543</v>
      </c>
      <c r="E6" s="106">
        <v>8700</v>
      </c>
    </row>
    <row r="7" spans="3:5" x14ac:dyDescent="0.25">
      <c r="C7" t="s">
        <v>547</v>
      </c>
      <c r="D7" t="s">
        <v>546</v>
      </c>
      <c r="E7" s="106">
        <v>6860</v>
      </c>
    </row>
    <row r="8" spans="3:5" x14ac:dyDescent="0.25">
      <c r="C8" s="158" t="s">
        <v>548</v>
      </c>
      <c r="D8" s="158"/>
      <c r="E8" s="108">
        <f>9955-1860</f>
        <v>8095</v>
      </c>
    </row>
    <row r="9" spans="3:5" x14ac:dyDescent="0.25">
      <c r="E9" s="107">
        <f>SUM(E4:E8)</f>
        <v>39955</v>
      </c>
    </row>
    <row r="12" spans="3:5" x14ac:dyDescent="0.25">
      <c r="E12" s="17"/>
    </row>
  </sheetData>
  <mergeCells count="1">
    <mergeCell ref="C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
  <sheetViews>
    <sheetView showGridLines="0" view="pageBreakPreview" zoomScaleNormal="85" zoomScaleSheetLayoutView="100" zoomScalePageLayoutView="130" workbookViewId="0">
      <pane xSplit="1" ySplit="4" topLeftCell="L5" activePane="bottomRight" state="frozen"/>
      <selection pane="topRight" activeCell="B1" sqref="B1"/>
      <selection pane="bottomLeft" activeCell="A5" sqref="A5"/>
      <selection pane="bottomRight" activeCell="R5" sqref="R5"/>
    </sheetView>
  </sheetViews>
  <sheetFormatPr baseColWidth="10" defaultRowHeight="15" outlineLevelRow="1" outlineLevelCol="1" x14ac:dyDescent="0.25"/>
  <cols>
    <col min="1" max="1" width="21.5703125" customWidth="1"/>
    <col min="2" max="2" width="8" style="39" customWidth="1"/>
    <col min="3" max="3" width="17.28515625" customWidth="1"/>
    <col min="4" max="4" width="6.7109375" customWidth="1"/>
    <col min="5" max="19" width="10.42578125" customWidth="1"/>
    <col min="20" max="20" width="13.5703125" style="17" customWidth="1" outlineLevel="1"/>
    <col min="21" max="21" width="13.28515625" style="17" customWidth="1" outlineLevel="1"/>
    <col min="22" max="22" width="15.28515625" customWidth="1" outlineLevel="1"/>
    <col min="23" max="23" width="14.7109375" customWidth="1" outlineLevel="1"/>
    <col min="24" max="25" width="14.28515625" customWidth="1" outlineLevel="1"/>
    <col min="26" max="26" width="14.140625" customWidth="1" outlineLevel="1"/>
    <col min="27" max="27" width="44" customWidth="1" outlineLevel="1"/>
    <col min="28" max="28" width="25.5703125" customWidth="1" outlineLevel="1"/>
    <col min="30" max="30" width="15.42578125" customWidth="1"/>
  </cols>
  <sheetData>
    <row r="1" spans="1:30" ht="16.5" thickBot="1" x14ac:dyDescent="0.3">
      <c r="A1" s="1"/>
      <c r="B1" s="39" t="s">
        <v>143</v>
      </c>
      <c r="F1" s="138" t="s">
        <v>275</v>
      </c>
      <c r="G1" s="139"/>
      <c r="H1" s="139"/>
      <c r="I1" s="139"/>
      <c r="J1" s="139"/>
      <c r="K1" s="139"/>
      <c r="L1" s="139"/>
      <c r="M1" s="139"/>
      <c r="N1" s="139"/>
      <c r="O1" s="139"/>
      <c r="P1" s="140"/>
      <c r="S1" t="s">
        <v>144</v>
      </c>
      <c r="V1" t="s">
        <v>145</v>
      </c>
    </row>
    <row r="2" spans="1:30" x14ac:dyDescent="0.25">
      <c r="E2" t="s">
        <v>431</v>
      </c>
      <c r="P2" s="2"/>
      <c r="S2" t="s">
        <v>146</v>
      </c>
      <c r="V2" t="s">
        <v>147</v>
      </c>
    </row>
    <row r="3" spans="1:30" ht="31.5" customHeight="1" x14ac:dyDescent="0.25">
      <c r="A3" s="31" t="s">
        <v>22</v>
      </c>
      <c r="B3" s="41" t="s">
        <v>16</v>
      </c>
      <c r="C3" s="141" t="s">
        <v>4</v>
      </c>
      <c r="D3" s="142"/>
      <c r="E3" s="97" t="s">
        <v>7</v>
      </c>
      <c r="F3" s="141" t="s">
        <v>5</v>
      </c>
      <c r="G3" s="142"/>
      <c r="H3" s="141" t="s">
        <v>0</v>
      </c>
      <c r="I3" s="142"/>
      <c r="J3" s="141" t="s">
        <v>1</v>
      </c>
      <c r="K3" s="142"/>
      <c r="L3" s="141" t="s">
        <v>2</v>
      </c>
      <c r="M3" s="142"/>
      <c r="N3" s="141" t="s">
        <v>9</v>
      </c>
      <c r="O3" s="142"/>
      <c r="P3" s="97" t="s">
        <v>6</v>
      </c>
      <c r="Q3" s="14" t="s">
        <v>3</v>
      </c>
      <c r="R3" s="14" t="s">
        <v>8</v>
      </c>
      <c r="S3" s="96" t="s">
        <v>10</v>
      </c>
      <c r="T3" s="19" t="s">
        <v>14</v>
      </c>
      <c r="U3" s="35" t="s">
        <v>32</v>
      </c>
      <c r="V3" s="20" t="s">
        <v>11</v>
      </c>
      <c r="W3" s="20" t="s">
        <v>12</v>
      </c>
      <c r="X3" s="20" t="s">
        <v>15</v>
      </c>
      <c r="Y3" s="20" t="s">
        <v>30</v>
      </c>
      <c r="Z3" s="18" t="s">
        <v>13</v>
      </c>
      <c r="AA3" s="85" t="s">
        <v>382</v>
      </c>
      <c r="AB3" s="42" t="s">
        <v>23</v>
      </c>
      <c r="AD3" t="s">
        <v>429</v>
      </c>
    </row>
    <row r="4" spans="1:30" ht="24" customHeight="1" thickBot="1" x14ac:dyDescent="0.3">
      <c r="A4" s="15"/>
      <c r="B4" s="40"/>
      <c r="C4" s="3"/>
      <c r="D4" s="4"/>
      <c r="E4" s="3"/>
      <c r="F4" s="5"/>
      <c r="G4" s="6"/>
      <c r="H4" s="7"/>
      <c r="I4" s="8"/>
      <c r="J4" s="7"/>
      <c r="K4" s="8"/>
      <c r="L4" s="7"/>
      <c r="M4" s="9"/>
      <c r="N4" s="10"/>
      <c r="O4" s="10"/>
      <c r="P4" s="11"/>
      <c r="Q4" s="12"/>
      <c r="R4" s="12"/>
      <c r="S4" s="13"/>
      <c r="T4" s="21"/>
      <c r="U4" s="21"/>
      <c r="V4" s="22"/>
      <c r="W4" s="26"/>
      <c r="X4" s="26"/>
      <c r="Y4" s="26"/>
      <c r="Z4" s="23"/>
      <c r="AA4" s="78"/>
    </row>
    <row r="5" spans="1:30" s="16" customFormat="1" ht="40.5" customHeight="1" outlineLevel="1" x14ac:dyDescent="0.25">
      <c r="A5" s="136" t="s">
        <v>432</v>
      </c>
      <c r="B5" s="38" t="s">
        <v>47</v>
      </c>
      <c r="C5" s="32" t="s">
        <v>434</v>
      </c>
      <c r="D5" s="28" t="s">
        <v>435</v>
      </c>
      <c r="E5" s="25">
        <v>45026</v>
      </c>
      <c r="F5" s="25">
        <f>+E5+7</f>
        <v>45033</v>
      </c>
      <c r="G5" s="95">
        <v>0.375</v>
      </c>
      <c r="H5" s="29">
        <f>+F5</f>
        <v>45033</v>
      </c>
      <c r="I5" s="113" t="s">
        <v>40</v>
      </c>
      <c r="J5" s="29">
        <f>+H5+7</f>
        <v>45040</v>
      </c>
      <c r="K5" s="113">
        <v>0.375</v>
      </c>
      <c r="L5" s="25">
        <f>+J5+4</f>
        <v>45044</v>
      </c>
      <c r="M5" s="113">
        <v>0.375</v>
      </c>
      <c r="N5" s="24">
        <f>+L5+4</f>
        <v>45048</v>
      </c>
      <c r="O5" s="113">
        <v>0.41666666666666669</v>
      </c>
      <c r="P5" s="115" t="s">
        <v>437</v>
      </c>
      <c r="Q5" s="24">
        <v>45051</v>
      </c>
      <c r="R5" s="24">
        <f>+Q5+26</f>
        <v>45077</v>
      </c>
      <c r="S5" s="30" t="s">
        <v>438</v>
      </c>
      <c r="T5" s="34">
        <v>800485.24</v>
      </c>
      <c r="U5" s="36" t="s">
        <v>33</v>
      </c>
      <c r="V5" s="37">
        <v>800485.24</v>
      </c>
      <c r="W5" s="43"/>
      <c r="X5" s="43"/>
      <c r="Y5" s="43"/>
      <c r="Z5" s="77">
        <f>T5-V5</f>
        <v>0</v>
      </c>
      <c r="AA5" s="79"/>
      <c r="AB5" s="133" t="s">
        <v>34</v>
      </c>
      <c r="AD5" s="159" t="s">
        <v>430</v>
      </c>
    </row>
    <row r="6" spans="1:30" s="16" customFormat="1" ht="43.5" customHeight="1" outlineLevel="1" x14ac:dyDescent="0.25">
      <c r="A6" s="137"/>
      <c r="B6" s="120"/>
      <c r="C6" s="131"/>
      <c r="D6" s="124" t="s">
        <v>18</v>
      </c>
      <c r="E6" s="124"/>
      <c r="F6" s="46"/>
      <c r="G6" s="65"/>
      <c r="H6" s="47" t="s">
        <v>35</v>
      </c>
      <c r="I6" s="114"/>
      <c r="J6" s="48" t="s">
        <v>436</v>
      </c>
      <c r="K6" s="114"/>
      <c r="L6" s="45" t="s">
        <v>24</v>
      </c>
      <c r="M6" s="114"/>
      <c r="N6" s="49" t="s">
        <v>26</v>
      </c>
      <c r="O6" s="114"/>
      <c r="P6" s="116"/>
      <c r="Q6" s="125" t="s">
        <v>439</v>
      </c>
      <c r="R6" s="126"/>
      <c r="S6" s="127"/>
      <c r="T6" s="50">
        <f>T5/1.16</f>
        <v>690073.48275862075</v>
      </c>
      <c r="U6" s="50"/>
      <c r="V6" s="51" t="s">
        <v>51</v>
      </c>
      <c r="W6" s="52"/>
      <c r="X6" s="52"/>
      <c r="Y6" s="52"/>
      <c r="Z6" s="53"/>
      <c r="AA6" s="80"/>
      <c r="AB6" s="134"/>
      <c r="AC6" s="16" t="s">
        <v>213</v>
      </c>
      <c r="AD6" s="159"/>
    </row>
    <row r="7" spans="1:30" s="44" customFormat="1" ht="54" customHeight="1" outlineLevel="1" thickBot="1" x14ac:dyDescent="0.3">
      <c r="A7" s="62" t="s">
        <v>433</v>
      </c>
      <c r="B7" s="121"/>
      <c r="C7" s="123"/>
      <c r="D7" s="128" t="s">
        <v>110</v>
      </c>
      <c r="E7" s="128"/>
      <c r="F7" s="56" t="s">
        <v>440</v>
      </c>
      <c r="G7" s="57" t="s">
        <v>113</v>
      </c>
      <c r="H7" s="58"/>
      <c r="I7" s="57"/>
      <c r="J7" s="57" t="s">
        <v>114</v>
      </c>
      <c r="K7" s="58"/>
      <c r="L7" s="57"/>
      <c r="M7" s="57" t="s">
        <v>115</v>
      </c>
      <c r="N7" s="58"/>
      <c r="O7" s="57"/>
      <c r="P7" s="129" t="s">
        <v>116</v>
      </c>
      <c r="Q7" s="129"/>
      <c r="R7" s="63">
        <f>+R5+2</f>
        <v>45079</v>
      </c>
      <c r="S7" s="64" t="s">
        <v>163</v>
      </c>
      <c r="T7" s="59" t="s">
        <v>168</v>
      </c>
      <c r="U7" s="130" t="s">
        <v>170</v>
      </c>
      <c r="V7" s="130"/>
      <c r="W7" s="60"/>
      <c r="X7" s="60"/>
      <c r="Y7" s="60"/>
      <c r="Z7" s="61"/>
      <c r="AA7" s="81"/>
      <c r="AB7" s="135"/>
    </row>
  </sheetData>
  <autoFilter ref="C1:C7"/>
  <mergeCells count="22">
    <mergeCell ref="F1:P1"/>
    <mergeCell ref="C3:D3"/>
    <mergeCell ref="F3:G3"/>
    <mergeCell ref="H3:I3"/>
    <mergeCell ref="J3:K3"/>
    <mergeCell ref="L3:M3"/>
    <mergeCell ref="N3:O3"/>
    <mergeCell ref="AD5:AD6"/>
    <mergeCell ref="A5:A6"/>
    <mergeCell ref="I5:I6"/>
    <mergeCell ref="K5:K6"/>
    <mergeCell ref="M5:M6"/>
    <mergeCell ref="O5:O6"/>
    <mergeCell ref="AB5:AB7"/>
    <mergeCell ref="B6:B7"/>
    <mergeCell ref="C6:C7"/>
    <mergeCell ref="D6:E6"/>
    <mergeCell ref="Q6:S6"/>
    <mergeCell ref="D7:E7"/>
    <mergeCell ref="P7:Q7"/>
    <mergeCell ref="U7:V7"/>
    <mergeCell ref="P5:P6"/>
  </mergeCells>
  <printOptions horizontalCentered="1"/>
  <pageMargins left="0.27559055118110237" right="0" top="0.47244094488188981" bottom="0.43307086614173229" header="0" footer="0"/>
  <pageSetup paperSize="5" scale="44" fitToHeight="0" orientation="landscape" r:id="rId1"/>
  <headerFooter>
    <oddFooter>&amp;C&amp;8ING. ALEJANDRO MEJÍA DE LA CRUZ
DIRECTOR DE OBRAS PÚBLICAS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LIC FINAL</vt:lpstr>
      <vt:lpstr>Hoja1</vt:lpstr>
      <vt:lpstr>FAEIMS</vt:lpstr>
      <vt:lpstr>'LIC FINAL'!Área_de_impresión</vt:lpstr>
      <vt:lpstr>FAEIMS!Títulos_a_imprimir</vt:lpstr>
      <vt:lpstr>'LIC 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dc:creator>
  <cp:lastModifiedBy>Cliente.pc</cp:lastModifiedBy>
  <cp:lastPrinted>2023-08-02T17:34:39Z</cp:lastPrinted>
  <dcterms:created xsi:type="dcterms:W3CDTF">2012-02-23T20:00:47Z</dcterms:created>
  <dcterms:modified xsi:type="dcterms:W3CDTF">2023-08-02T19:22:29Z</dcterms:modified>
</cp:coreProperties>
</file>